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420" windowHeight="9290"/>
  </bookViews>
  <sheets>
    <sheet name="Phụ lục KP bồi thường" sheetId="2" r:id="rId1"/>
    <sheet name="Sheet3" sheetId="3" r:id="rId2"/>
  </sheets>
  <definedNames>
    <definedName name="_xlnm._FilterDatabase" localSheetId="0" hidden="1">'Phụ lục KP bồi thường'!$A$8:$N$122</definedName>
    <definedName name="_xlnm.Print_Titles" localSheetId="0">'Phụ lục KP bồi thường'!$7:$8</definedName>
  </definedNames>
  <calcPr calcId="144525"/>
</workbook>
</file>

<file path=xl/calcChain.xml><?xml version="1.0" encoding="utf-8"?>
<calcChain xmlns="http://schemas.openxmlformats.org/spreadsheetml/2006/main">
  <c r="M120" i="2" l="1"/>
  <c r="L122" i="2"/>
  <c r="L110" i="2" l="1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0" i="2"/>
  <c r="M101" i="2"/>
  <c r="M102" i="2"/>
  <c r="M103" i="2"/>
  <c r="M104" i="2"/>
  <c r="M105" i="2"/>
  <c r="M106" i="2"/>
  <c r="E122" i="2" l="1"/>
  <c r="D122" i="2"/>
  <c r="K95" i="2" l="1"/>
  <c r="G80" i="2"/>
  <c r="G77" i="2"/>
  <c r="J77" i="2" s="1"/>
  <c r="H77" i="2" l="1"/>
  <c r="I77" i="2"/>
  <c r="G69" i="2" l="1"/>
  <c r="G28" i="2" l="1"/>
  <c r="G26" i="2"/>
  <c r="G25" i="2"/>
  <c r="G22" i="2"/>
  <c r="G20" i="2"/>
  <c r="G19" i="2"/>
  <c r="G18" i="2"/>
  <c r="I9" i="2"/>
  <c r="J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K57" i="2" s="1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9" i="2"/>
  <c r="G122" i="2" l="1"/>
  <c r="F122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H9" i="2"/>
  <c r="J122" i="2" l="1"/>
  <c r="K10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5" i="2"/>
  <c r="K36" i="2"/>
  <c r="K37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5" i="2"/>
  <c r="K58" i="2"/>
  <c r="K61" i="2"/>
  <c r="K62" i="2"/>
  <c r="K67" i="2"/>
  <c r="K68" i="2"/>
  <c r="K69" i="2"/>
  <c r="K70" i="2"/>
  <c r="K73" i="2"/>
  <c r="K76" i="2"/>
  <c r="K78" i="2"/>
  <c r="K79" i="2"/>
  <c r="K81" i="2"/>
  <c r="K83" i="2"/>
  <c r="K84" i="2"/>
  <c r="K85" i="2"/>
  <c r="K86" i="2"/>
  <c r="K87" i="2"/>
  <c r="K88" i="2"/>
  <c r="K91" i="2"/>
  <c r="K92" i="2"/>
  <c r="K93" i="2"/>
  <c r="K96" i="2"/>
  <c r="K97" i="2"/>
  <c r="K98" i="2"/>
  <c r="K9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M99" i="2" l="1"/>
  <c r="H122" i="2"/>
  <c r="I122" i="2"/>
  <c r="M24" i="2"/>
  <c r="K122" i="2"/>
  <c r="M16" i="2"/>
  <c r="M72" i="2"/>
  <c r="M50" i="2"/>
  <c r="M17" i="2"/>
  <c r="M83" i="2"/>
  <c r="M74" i="2"/>
  <c r="M73" i="2"/>
  <c r="M93" i="2"/>
  <c r="M57" i="2"/>
  <c r="M70" i="2"/>
  <c r="M65" i="2"/>
  <c r="M44" i="2"/>
  <c r="M98" i="2"/>
  <c r="M71" i="2"/>
  <c r="M64" i="2"/>
  <c r="M43" i="2"/>
  <c r="M22" i="2"/>
  <c r="M18" i="2"/>
  <c r="M66" i="2"/>
  <c r="M52" i="2"/>
  <c r="M23" i="2"/>
  <c r="M89" i="2"/>
  <c r="M78" i="2"/>
  <c r="M58" i="2"/>
  <c r="M37" i="2"/>
  <c r="M27" i="2"/>
  <c r="M87" i="2"/>
  <c r="M63" i="2"/>
  <c r="M56" i="2"/>
  <c r="M49" i="2"/>
  <c r="M42" i="2"/>
  <c r="M35" i="2"/>
  <c r="M21" i="2"/>
  <c r="M94" i="2"/>
  <c r="M51" i="2"/>
  <c r="M92" i="2"/>
  <c r="M86" i="2"/>
  <c r="M82" i="2"/>
  <c r="M77" i="2"/>
  <c r="M62" i="2"/>
  <c r="M55" i="2"/>
  <c r="M48" i="2"/>
  <c r="M34" i="2"/>
  <c r="M26" i="2"/>
  <c r="M11" i="2"/>
  <c r="M95" i="2"/>
  <c r="M90" i="2"/>
  <c r="M79" i="2"/>
  <c r="M59" i="2"/>
  <c r="M45" i="2"/>
  <c r="M38" i="2"/>
  <c r="M28" i="2"/>
  <c r="M10" i="2"/>
  <c r="M53" i="2"/>
  <c r="M31" i="2"/>
  <c r="M15" i="2"/>
  <c r="M88" i="2"/>
  <c r="M36" i="2"/>
  <c r="M9" i="2"/>
  <c r="M96" i="2"/>
  <c r="M91" i="2"/>
  <c r="M80" i="2"/>
  <c r="M67" i="2"/>
  <c r="M60" i="2"/>
  <c r="M46" i="2"/>
  <c r="M39" i="2"/>
  <c r="M19" i="2"/>
  <c r="M12" i="2"/>
  <c r="M97" i="2"/>
  <c r="M85" i="2"/>
  <c r="M81" i="2"/>
  <c r="M76" i="2"/>
  <c r="M69" i="2"/>
  <c r="M61" i="2"/>
  <c r="M54" i="2"/>
  <c r="M41" i="2"/>
  <c r="M33" i="2"/>
  <c r="M30" i="2"/>
  <c r="M20" i="2"/>
  <c r="M14" i="2"/>
  <c r="M84" i="2"/>
  <c r="M75" i="2"/>
  <c r="M68" i="2"/>
  <c r="M47" i="2"/>
  <c r="M40" i="2"/>
  <c r="M32" i="2"/>
  <c r="M29" i="2"/>
  <c r="M25" i="2"/>
  <c r="M13" i="2"/>
  <c r="M122" i="2" l="1"/>
</calcChain>
</file>

<file path=xl/sharedStrings.xml><?xml version="1.0" encoding="utf-8"?>
<sst xmlns="http://schemas.openxmlformats.org/spreadsheetml/2006/main" count="246" uniqueCount="142">
  <si>
    <t>ỦY BAN NHÂN DÂN</t>
  </si>
  <si>
    <t>XÃ ĐỨC THỊNH</t>
  </si>
  <si>
    <t>TT</t>
  </si>
  <si>
    <t>Hoàng Văn Tam
 Phan Thị Lài</t>
  </si>
  <si>
    <t>Thôn Đại Tiến</t>
  </si>
  <si>
    <t>Nguyễn Trọng Thiên</t>
  </si>
  <si>
    <t>Phạm Văn Nuôi</t>
  </si>
  <si>
    <t>Phan Thị Hoa</t>
  </si>
  <si>
    <t>Nguyễn Ngọc Lân</t>
  </si>
  <si>
    <t>Nguyễn Doãn Thống</t>
  </si>
  <si>
    <t>Đào Thị Vân</t>
  </si>
  <si>
    <t>Phan Điền</t>
  </si>
  <si>
    <t>Nguyễn Doãn Thân</t>
  </si>
  <si>
    <t>Phạm Xuân Thống</t>
  </si>
  <si>
    <t>Đào Xuân Hoàng</t>
  </si>
  <si>
    <t>Nguyễn Doãn Đóa</t>
  </si>
  <si>
    <t>Nguyễn Ngọc Cận</t>
  </si>
  <si>
    <t>Nguyễn Trọng Thắng</t>
  </si>
  <si>
    <t>Phạm Quý Tài</t>
  </si>
  <si>
    <t>Hoa Thị Thu Thủy</t>
  </si>
  <si>
    <t>Phạm Duy Hiển
Nguyễn Thị Kim</t>
  </si>
  <si>
    <t>Trần Thị Mận</t>
  </si>
  <si>
    <t>Phan Văn Chương</t>
  </si>
  <si>
    <t>Nguyễn Doãn Hải</t>
  </si>
  <si>
    <t>Phan Văn Hoà</t>
  </si>
  <si>
    <t>Phan Thị Tuyết</t>
  </si>
  <si>
    <t>Nguyễn Xuân Lương</t>
  </si>
  <si>
    <t>Phan Văn Cương</t>
  </si>
  <si>
    <t>Phan Văn Giao (Trâm)</t>
  </si>
  <si>
    <t>Phan Văn Huỳnh</t>
  </si>
  <si>
    <t>Thôn Đại An</t>
  </si>
  <si>
    <t>Võ Thị Thu Hà</t>
  </si>
  <si>
    <t>Phan Thị Hạnh (Cương)</t>
  </si>
  <si>
    <t>Võ Văn Chiến</t>
  </si>
  <si>
    <t>Nguyễn Thị Đào (Tài)</t>
  </si>
  <si>
    <t>Võ Văn Thám</t>
  </si>
  <si>
    <t>Phan Văn Toàn</t>
  </si>
  <si>
    <t>Phan Văn Hạnh</t>
  </si>
  <si>
    <t>Phan Sỹ Phùng</t>
  </si>
  <si>
    <t>Võ Sỹ Quang</t>
  </si>
  <si>
    <t>Võ Tiến Dũng</t>
  </si>
  <si>
    <t>Nguyễn Thanh Hiền</t>
  </si>
  <si>
    <t>Phan Văn Hồ</t>
  </si>
  <si>
    <t>Bùi Đình Thiết</t>
  </si>
  <si>
    <t>Bùi Đình Thực</t>
  </si>
  <si>
    <t>Võ Xuân Trúc</t>
  </si>
  <si>
    <t>Phan Tài</t>
  </si>
  <si>
    <t>Phan Thanh Liên</t>
  </si>
  <si>
    <t>Phan Văn Bàng</t>
  </si>
  <si>
    <t>Võ Thuận</t>
  </si>
  <si>
    <t>Phan Văn Thìn</t>
  </si>
  <si>
    <t>Phan Văn Thọ</t>
  </si>
  <si>
    <t>Bùi Huy Phong</t>
  </si>
  <si>
    <t>Thôn Hữu Chế</t>
  </si>
  <si>
    <t>Đường Văn An</t>
  </si>
  <si>
    <t>Hà Văn Hương</t>
  </si>
  <si>
    <t>Hà Văn Lương</t>
  </si>
  <si>
    <t>Lê Đào Gia</t>
  </si>
  <si>
    <t>Lê Mai Lục</t>
  </si>
  <si>
    <t>Nguyễn Quốc Tuấn</t>
  </si>
  <si>
    <t>Lê Quyết</t>
  </si>
  <si>
    <t>Lê Văn Tấn</t>
  </si>
  <si>
    <t>Lê Thanh Hải</t>
  </si>
  <si>
    <t>Lê Xuân Long</t>
  </si>
  <si>
    <t>Nguyễn Quốc Vân</t>
  </si>
  <si>
    <t>Nguyễn Tam</t>
  </si>
  <si>
    <t>Nguyễn Thanh Hùng</t>
  </si>
  <si>
    <t>Nguyễn Thuận</t>
  </si>
  <si>
    <t>Nguyễn Tiến Chinh</t>
  </si>
  <si>
    <t>Nguyễn Công Huân</t>
  </si>
  <si>
    <t>Trần Đình Phúc</t>
  </si>
  <si>
    <t>Trần Ngụ</t>
  </si>
  <si>
    <t>Lê Thị Hương</t>
  </si>
  <si>
    <t>Đào Xuân Quang</t>
  </si>
  <si>
    <t>Thôn Đông Dũng</t>
  </si>
  <si>
    <t>Trần Thị Hồng</t>
  </si>
  <si>
    <t>Lê Viết Lượng</t>
  </si>
  <si>
    <t>Hoàng Hưởng</t>
  </si>
  <si>
    <t>Thôn Trung Nam</t>
  </si>
  <si>
    <t>Nguyễn Ngọc Tích</t>
  </si>
  <si>
    <t>Hoàng Thị Nguyệt</t>
  </si>
  <si>
    <t>Nguyễn Tịnh Đường</t>
  </si>
  <si>
    <t>Nguyễn Triều</t>
  </si>
  <si>
    <t>Nguyễn Anh Tuấn</t>
  </si>
  <si>
    <t>Phạm Văn Đường</t>
  </si>
  <si>
    <t>Phạm Hựu</t>
  </si>
  <si>
    <t>Hoàng Thị Xuân</t>
  </si>
  <si>
    <t>Hoàng Văn Hậu</t>
  </si>
  <si>
    <t>Phạm Liêu</t>
  </si>
  <si>
    <t>Phạm Thống</t>
  </si>
  <si>
    <t>Phan Chính</t>
  </si>
  <si>
    <t>Phan Đình Trọng</t>
  </si>
  <si>
    <t>Võ Thị Cảnh</t>
  </si>
  <si>
    <t>Võ Văn Hợi</t>
  </si>
  <si>
    <t>Lê Xuân Phương</t>
  </si>
  <si>
    <t>Thôn Long Hoà</t>
  </si>
  <si>
    <t>Lê Tất Đắc</t>
  </si>
  <si>
    <t>Nguyễn Trọng Quyền</t>
  </si>
  <si>
    <t>Đường Trọng Hới</t>
  </si>
  <si>
    <t>Họ và tên</t>
  </si>
  <si>
    <t>Địa chỉ</t>
  </si>
  <si>
    <t>Tổng 
nhân khẩu</t>
  </si>
  <si>
    <t>Trừ NK
 hưởng lương</t>
  </si>
  <si>
    <t>Số khẩu
 được hưởng</t>
  </si>
  <si>
    <t>Tổng cộng</t>
  </si>
  <si>
    <t>Bồi thường
 đất NN</t>
  </si>
  <si>
    <t>Hỗ trợ
 ổn định SX</t>
  </si>
  <si>
    <t>Hỗ trợ
 chuyển đổi nghề , đào tạo việc làm</t>
  </si>
  <si>
    <t>Hỗ trợ 
ổn định đời sống</t>
  </si>
  <si>
    <t>Nguyễn Thị Bình
( Lê Quang Thanh)</t>
  </si>
  <si>
    <t>TỔNG HỢP PHƯƠNG ÁN BỒI THƯỜNG HỖ TRỢ TÁI ĐỊNH CƯ GPMB HỆ THỐNG TIÊU  ÚNG CÁC XÃ TRỌNG ĐIỂM SX NÔNG NGHIỆP 
ĐOẠN QUA ĐỊA BÀN XÃ ĐỨC THỊNH  ( ĐỢT 5)</t>
  </si>
  <si>
    <t>Hỗ trợ
 cây cối, hạ tầng</t>
  </si>
  <si>
    <t>Nguyễn Xuân Hạnh</t>
  </si>
  <si>
    <t>Lê Xuân Hồng</t>
  </si>
  <si>
    <t>Nguyễn Văn Thái</t>
  </si>
  <si>
    <t>Nguyễn Công Hải</t>
  </si>
  <si>
    <t>Nguyễn Trọng Lương</t>
  </si>
  <si>
    <t>Xóm Mới</t>
  </si>
  <si>
    <t>Nguyễn Trọng Tâm</t>
  </si>
  <si>
    <t>Đinh Sỹ Nhân</t>
  </si>
  <si>
    <t>Lê Thị Hòa ( Tám)</t>
  </si>
  <si>
    <t>Thanh Trung</t>
  </si>
  <si>
    <t>Phan Văn Thanh</t>
  </si>
  <si>
    <t>Đặng Quang Vinh</t>
  </si>
  <si>
    <t>Lê Xuân Thọ</t>
  </si>
  <si>
    <t>Trần Thị Cúc</t>
  </si>
  <si>
    <t>Nguyễn Công Ngôn</t>
  </si>
  <si>
    <t>Võ Văn Quý</t>
  </si>
  <si>
    <t>Võ Văn Tam</t>
  </si>
  <si>
    <t xml:space="preserve">Nguyễn Đình Đức </t>
  </si>
  <si>
    <t>Nguyễn Văn Được</t>
  </si>
  <si>
    <t>Nội Trung</t>
  </si>
  <si>
    <t>Nguyễn Đình Chung</t>
  </si>
  <si>
    <t>Trần Văn Đức</t>
  </si>
  <si>
    <t>Phạm Thị Ngụ</t>
  </si>
  <si>
    <t>r</t>
  </si>
  <si>
    <t>Điện lực khu vực Đức Thọ</t>
  </si>
  <si>
    <t>Chi phí tổ chức thực hiện BT, HT , TĐC</t>
  </si>
  <si>
    <t>(Kèm theo Quyết định số              /QĐ-UBND ngày 10/11/2025 của UBND xã Đức Thịnh)</t>
  </si>
  <si>
    <t>Giá trị bồi thường (đồng)</t>
  </si>
  <si>
    <t>ỦY BAN NHÂN DÂN XÃ</t>
  </si>
  <si>
    <t>Diện tích
 thu hồi đất NN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</si>
</sst>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3" fontId="2" fillId="0" borderId="0" xfId="0" applyNumberFormat="1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41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1" fontId="3" fillId="0" borderId="0" xfId="1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/>
    <xf numFmtId="0" fontId="3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7" fontId="3" fillId="0" borderId="1" xfId="1" applyNumberFormat="1" applyFont="1" applyFill="1" applyBorder="1" applyAlignment="1">
      <alignment vertical="center"/>
    </xf>
    <xf numFmtId="37" fontId="2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196850</xdr:colOff>
      <xdr:row>2</xdr:row>
      <xdr:rowOff>44450</xdr:rowOff>
    </xdr:from>
    <xdr:to>
      <xdr:col>1</xdr:col>
      <xdr:colOff>704850</xdr:colOff>
      <xdr:row>2</xdr:row>
      <xdr:rowOff>44450</xdr:rowOff>
    </xdr:to>
    <xdr:cxnSp macro="">
      <xdr:nvCxnSpPr>
        <xdr:cNvPr id="3" name="Straight Connector 2"/>
        <xdr:cNvCxnSpPr/>
      </xdr:nvCxnSpPr>
      <xdr:spPr>
        <a:xfrm>
          <a:off x="571500" y="374650"/>
          <a:ext cx="50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view="pageLayout" topLeftCell="A115" zoomScaleNormal="100" workbookViewId="0">
      <selection activeCell="I8" sqref="I8"/>
    </sheetView>
  </sheetViews>
  <sheetFormatPr defaultColWidth="8.90625" defaultRowHeight="13" x14ac:dyDescent="0.3"/>
  <cols>
    <col min="1" max="1" width="5.36328125" style="13" customWidth="1"/>
    <col min="2" max="2" width="18.453125" style="4" customWidth="1"/>
    <col min="3" max="3" width="14.453125" style="6" customWidth="1"/>
    <col min="4" max="4" width="5.453125" style="6" customWidth="1"/>
    <col min="5" max="5" width="6" style="6" customWidth="1"/>
    <col min="6" max="6" width="5.90625" style="6" customWidth="1"/>
    <col min="7" max="7" width="8.1796875" style="4" customWidth="1"/>
    <col min="8" max="8" width="14.1796875" style="4" customWidth="1"/>
    <col min="9" max="9" width="11.90625" style="4" customWidth="1"/>
    <col min="10" max="10" width="15" style="4" customWidth="1"/>
    <col min="11" max="11" width="13.6328125" style="4" customWidth="1"/>
    <col min="12" max="12" width="12.81640625" style="4" customWidth="1"/>
    <col min="13" max="13" width="13.54296875" style="4" customWidth="1"/>
    <col min="14" max="14" width="14" style="4" customWidth="1"/>
    <col min="15" max="16384" width="8.90625" style="4"/>
  </cols>
  <sheetData>
    <row r="1" spans="1:13" ht="15.5" customHeight="1" x14ac:dyDescent="0.3">
      <c r="A1" s="25" t="s">
        <v>0</v>
      </c>
      <c r="B1" s="25"/>
    </row>
    <row r="2" spans="1:13" ht="15.5" customHeight="1" x14ac:dyDescent="0.3">
      <c r="A2" s="26" t="s">
        <v>1</v>
      </c>
      <c r="B2" s="26"/>
    </row>
    <row r="4" spans="1:13" s="2" customFormat="1" ht="46.5" customHeight="1" x14ac:dyDescent="0.3">
      <c r="A4" s="17" t="s">
        <v>110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s="2" customFormat="1" x14ac:dyDescent="0.3">
      <c r="A5" s="27" t="s">
        <v>138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7" spans="1:13" s="2" customFormat="1" ht="17.5" customHeight="1" x14ac:dyDescent="0.3">
      <c r="A7" s="29" t="s">
        <v>2</v>
      </c>
      <c r="B7" s="29" t="s">
        <v>99</v>
      </c>
      <c r="C7" s="29" t="s">
        <v>100</v>
      </c>
      <c r="D7" s="30" t="s">
        <v>101</v>
      </c>
      <c r="E7" s="30" t="s">
        <v>102</v>
      </c>
      <c r="F7" s="30" t="s">
        <v>103</v>
      </c>
      <c r="G7" s="30" t="s">
        <v>141</v>
      </c>
      <c r="H7" s="30" t="s">
        <v>139</v>
      </c>
      <c r="I7" s="30"/>
      <c r="J7" s="30"/>
      <c r="K7" s="30"/>
      <c r="L7" s="30"/>
      <c r="M7" s="30"/>
    </row>
    <row r="8" spans="1:13" s="2" customFormat="1" ht="51" customHeight="1" x14ac:dyDescent="0.3">
      <c r="A8" s="29"/>
      <c r="B8" s="29"/>
      <c r="C8" s="29"/>
      <c r="D8" s="30"/>
      <c r="E8" s="30"/>
      <c r="F8" s="30"/>
      <c r="G8" s="30"/>
      <c r="H8" s="7" t="s">
        <v>105</v>
      </c>
      <c r="I8" s="7" t="s">
        <v>106</v>
      </c>
      <c r="J8" s="7" t="s">
        <v>107</v>
      </c>
      <c r="K8" s="7" t="s">
        <v>108</v>
      </c>
      <c r="L8" s="7" t="s">
        <v>111</v>
      </c>
      <c r="M8" s="3" t="s">
        <v>104</v>
      </c>
    </row>
    <row r="9" spans="1:13" ht="23.5" customHeight="1" x14ac:dyDescent="0.3">
      <c r="A9" s="8">
        <v>1</v>
      </c>
      <c r="B9" s="9" t="s">
        <v>29</v>
      </c>
      <c r="C9" s="8" t="s">
        <v>30</v>
      </c>
      <c r="D9" s="8">
        <v>2</v>
      </c>
      <c r="E9" s="8">
        <v>0</v>
      </c>
      <c r="F9" s="8">
        <f>D9-E9</f>
        <v>2</v>
      </c>
      <c r="G9" s="23">
        <v>18.399999999999999</v>
      </c>
      <c r="H9" s="21">
        <f>G9*53200</f>
        <v>978879.99999999988</v>
      </c>
      <c r="I9" s="21">
        <f>G9*4000</f>
        <v>73600</v>
      </c>
      <c r="J9" s="21">
        <f>G9*133000</f>
        <v>2447200</v>
      </c>
      <c r="K9" s="21">
        <v>3240000</v>
      </c>
      <c r="L9" s="21"/>
      <c r="M9" s="21">
        <f>H9+I9+J9+K9+L9</f>
        <v>6739680</v>
      </c>
    </row>
    <row r="10" spans="1:13" ht="23.5" customHeight="1" x14ac:dyDescent="0.3">
      <c r="A10" s="8">
        <v>2</v>
      </c>
      <c r="B10" s="9" t="s">
        <v>31</v>
      </c>
      <c r="C10" s="8" t="s">
        <v>30</v>
      </c>
      <c r="D10" s="8">
        <v>1</v>
      </c>
      <c r="E10" s="8">
        <v>0</v>
      </c>
      <c r="F10" s="8">
        <f t="shared" ref="F10:F57" si="0">D10-E10</f>
        <v>1</v>
      </c>
      <c r="G10" s="23">
        <v>21.3</v>
      </c>
      <c r="H10" s="21">
        <f t="shared" ref="H10:H57" si="1">G10*53200</f>
        <v>1133160</v>
      </c>
      <c r="I10" s="21">
        <f t="shared" ref="I10:I57" si="2">G10*4000</f>
        <v>85200</v>
      </c>
      <c r="J10" s="21">
        <f t="shared" ref="J10:J57" si="3">G10*133000</f>
        <v>2832900</v>
      </c>
      <c r="K10" s="21">
        <f t="shared" ref="K10:K55" si="4">F10*3*30*18000</f>
        <v>1620000</v>
      </c>
      <c r="L10" s="21"/>
      <c r="M10" s="21">
        <f t="shared" ref="M10:M57" si="5">H10+I10+J10+K10+L10</f>
        <v>5671260</v>
      </c>
    </row>
    <row r="11" spans="1:13" ht="23.5" customHeight="1" x14ac:dyDescent="0.3">
      <c r="A11" s="8">
        <v>3</v>
      </c>
      <c r="B11" s="9" t="s">
        <v>32</v>
      </c>
      <c r="C11" s="8" t="s">
        <v>30</v>
      </c>
      <c r="D11" s="8">
        <v>5</v>
      </c>
      <c r="E11" s="8">
        <v>0</v>
      </c>
      <c r="F11" s="8">
        <f t="shared" si="0"/>
        <v>5</v>
      </c>
      <c r="G11" s="23">
        <v>84.4</v>
      </c>
      <c r="H11" s="21">
        <f t="shared" si="1"/>
        <v>4490080</v>
      </c>
      <c r="I11" s="21">
        <f t="shared" si="2"/>
        <v>337600</v>
      </c>
      <c r="J11" s="21">
        <f t="shared" si="3"/>
        <v>11225200</v>
      </c>
      <c r="K11" s="21">
        <v>8100000</v>
      </c>
      <c r="L11" s="21"/>
      <c r="M11" s="21">
        <f t="shared" si="5"/>
        <v>24152880</v>
      </c>
    </row>
    <row r="12" spans="1:13" ht="23.5" customHeight="1" x14ac:dyDescent="0.3">
      <c r="A12" s="8">
        <v>4</v>
      </c>
      <c r="B12" s="9" t="s">
        <v>33</v>
      </c>
      <c r="C12" s="8" t="s">
        <v>30</v>
      </c>
      <c r="D12" s="8">
        <v>3</v>
      </c>
      <c r="E12" s="8">
        <v>0</v>
      </c>
      <c r="F12" s="8">
        <f t="shared" si="0"/>
        <v>3</v>
      </c>
      <c r="G12" s="23">
        <v>73.3</v>
      </c>
      <c r="H12" s="21">
        <f t="shared" si="1"/>
        <v>3899560</v>
      </c>
      <c r="I12" s="21">
        <f t="shared" si="2"/>
        <v>293200</v>
      </c>
      <c r="J12" s="21">
        <f t="shared" si="3"/>
        <v>9748900</v>
      </c>
      <c r="K12" s="21">
        <f t="shared" si="4"/>
        <v>4860000</v>
      </c>
      <c r="L12" s="21"/>
      <c r="M12" s="21">
        <f t="shared" si="5"/>
        <v>18801660</v>
      </c>
    </row>
    <row r="13" spans="1:13" ht="23.5" customHeight="1" x14ac:dyDescent="0.3">
      <c r="A13" s="8">
        <v>5</v>
      </c>
      <c r="B13" s="9" t="s">
        <v>34</v>
      </c>
      <c r="C13" s="8" t="s">
        <v>30</v>
      </c>
      <c r="D13" s="8">
        <v>1</v>
      </c>
      <c r="E13" s="8">
        <v>0</v>
      </c>
      <c r="F13" s="8">
        <f t="shared" si="0"/>
        <v>1</v>
      </c>
      <c r="G13" s="23">
        <v>70.8</v>
      </c>
      <c r="H13" s="21">
        <f t="shared" si="1"/>
        <v>3766560</v>
      </c>
      <c r="I13" s="21">
        <f t="shared" si="2"/>
        <v>283200</v>
      </c>
      <c r="J13" s="21">
        <f t="shared" si="3"/>
        <v>9416400</v>
      </c>
      <c r="K13" s="21">
        <f t="shared" si="4"/>
        <v>1620000</v>
      </c>
      <c r="L13" s="21"/>
      <c r="M13" s="21">
        <f t="shared" si="5"/>
        <v>15086160</v>
      </c>
    </row>
    <row r="14" spans="1:13" ht="23.5" customHeight="1" x14ac:dyDescent="0.3">
      <c r="A14" s="8">
        <v>6</v>
      </c>
      <c r="B14" s="9" t="s">
        <v>35</v>
      </c>
      <c r="C14" s="8" t="s">
        <v>30</v>
      </c>
      <c r="D14" s="8">
        <v>5</v>
      </c>
      <c r="E14" s="8">
        <v>2</v>
      </c>
      <c r="F14" s="8">
        <f t="shared" si="0"/>
        <v>3</v>
      </c>
      <c r="G14" s="23">
        <v>82.3</v>
      </c>
      <c r="H14" s="21">
        <f t="shared" si="1"/>
        <v>4378360</v>
      </c>
      <c r="I14" s="21">
        <f t="shared" si="2"/>
        <v>329200</v>
      </c>
      <c r="J14" s="21">
        <f t="shared" si="3"/>
        <v>10945900</v>
      </c>
      <c r="K14" s="21">
        <f t="shared" si="4"/>
        <v>4860000</v>
      </c>
      <c r="L14" s="21"/>
      <c r="M14" s="21">
        <f t="shared" si="5"/>
        <v>20513460</v>
      </c>
    </row>
    <row r="15" spans="1:13" ht="23.5" customHeight="1" x14ac:dyDescent="0.3">
      <c r="A15" s="8">
        <v>7</v>
      </c>
      <c r="B15" s="9" t="s">
        <v>36</v>
      </c>
      <c r="C15" s="8" t="s">
        <v>30</v>
      </c>
      <c r="D15" s="8">
        <v>2</v>
      </c>
      <c r="E15" s="8">
        <v>0</v>
      </c>
      <c r="F15" s="8">
        <f t="shared" si="0"/>
        <v>2</v>
      </c>
      <c r="G15" s="23">
        <v>109.6</v>
      </c>
      <c r="H15" s="21">
        <f t="shared" si="1"/>
        <v>5830720</v>
      </c>
      <c r="I15" s="21">
        <f t="shared" si="2"/>
        <v>438400</v>
      </c>
      <c r="J15" s="21">
        <f t="shared" si="3"/>
        <v>14576800</v>
      </c>
      <c r="K15" s="21">
        <f t="shared" si="4"/>
        <v>3240000</v>
      </c>
      <c r="L15" s="21"/>
      <c r="M15" s="21">
        <f t="shared" si="5"/>
        <v>24085920</v>
      </c>
    </row>
    <row r="16" spans="1:13" ht="23.5" customHeight="1" x14ac:dyDescent="0.3">
      <c r="A16" s="8">
        <v>8</v>
      </c>
      <c r="B16" s="9" t="s">
        <v>37</v>
      </c>
      <c r="C16" s="8" t="s">
        <v>30</v>
      </c>
      <c r="D16" s="8">
        <v>8</v>
      </c>
      <c r="E16" s="8">
        <v>0</v>
      </c>
      <c r="F16" s="8">
        <f t="shared" si="0"/>
        <v>8</v>
      </c>
      <c r="G16" s="23">
        <v>207.1</v>
      </c>
      <c r="H16" s="21">
        <f t="shared" si="1"/>
        <v>11017720</v>
      </c>
      <c r="I16" s="21">
        <f t="shared" si="2"/>
        <v>828400</v>
      </c>
      <c r="J16" s="21">
        <f t="shared" si="3"/>
        <v>27544300</v>
      </c>
      <c r="K16" s="21">
        <f t="shared" si="4"/>
        <v>12960000</v>
      </c>
      <c r="L16" s="21"/>
      <c r="M16" s="21">
        <f t="shared" si="5"/>
        <v>52350420</v>
      </c>
    </row>
    <row r="17" spans="1:16" ht="23.5" customHeight="1" x14ac:dyDescent="0.3">
      <c r="A17" s="8">
        <v>9</v>
      </c>
      <c r="B17" s="9" t="s">
        <v>38</v>
      </c>
      <c r="C17" s="8" t="s">
        <v>30</v>
      </c>
      <c r="D17" s="8">
        <v>4</v>
      </c>
      <c r="E17" s="8">
        <v>0</v>
      </c>
      <c r="F17" s="8">
        <f t="shared" si="0"/>
        <v>4</v>
      </c>
      <c r="G17" s="23">
        <v>21.4</v>
      </c>
      <c r="H17" s="21">
        <f t="shared" si="1"/>
        <v>1138480</v>
      </c>
      <c r="I17" s="21">
        <f t="shared" si="2"/>
        <v>85600</v>
      </c>
      <c r="J17" s="21">
        <f t="shared" si="3"/>
        <v>2846200</v>
      </c>
      <c r="K17" s="21">
        <f t="shared" si="4"/>
        <v>6480000</v>
      </c>
      <c r="L17" s="21"/>
      <c r="M17" s="21">
        <f t="shared" si="5"/>
        <v>10550280</v>
      </c>
    </row>
    <row r="18" spans="1:16" ht="23.5" customHeight="1" x14ac:dyDescent="0.3">
      <c r="A18" s="8">
        <v>10</v>
      </c>
      <c r="B18" s="9" t="s">
        <v>39</v>
      </c>
      <c r="C18" s="8" t="s">
        <v>30</v>
      </c>
      <c r="D18" s="8">
        <v>5</v>
      </c>
      <c r="E18" s="8">
        <v>0</v>
      </c>
      <c r="F18" s="8">
        <f t="shared" si="0"/>
        <v>5</v>
      </c>
      <c r="G18" s="23">
        <f>81.3+44.7</f>
        <v>126</v>
      </c>
      <c r="H18" s="21">
        <f t="shared" si="1"/>
        <v>6703200</v>
      </c>
      <c r="I18" s="21">
        <f t="shared" si="2"/>
        <v>504000</v>
      </c>
      <c r="J18" s="21">
        <f t="shared" si="3"/>
        <v>16758000</v>
      </c>
      <c r="K18" s="21">
        <f t="shared" si="4"/>
        <v>8100000</v>
      </c>
      <c r="L18" s="21"/>
      <c r="M18" s="21">
        <f t="shared" si="5"/>
        <v>32065200</v>
      </c>
    </row>
    <row r="19" spans="1:16" ht="23.5" customHeight="1" x14ac:dyDescent="0.3">
      <c r="A19" s="8">
        <v>11</v>
      </c>
      <c r="B19" s="9" t="s">
        <v>40</v>
      </c>
      <c r="C19" s="8" t="s">
        <v>30</v>
      </c>
      <c r="D19" s="8">
        <v>5</v>
      </c>
      <c r="E19" s="8">
        <v>0</v>
      </c>
      <c r="F19" s="8">
        <f t="shared" si="0"/>
        <v>5</v>
      </c>
      <c r="G19" s="23">
        <f>39.9+152.6</f>
        <v>192.5</v>
      </c>
      <c r="H19" s="21">
        <f t="shared" si="1"/>
        <v>10241000</v>
      </c>
      <c r="I19" s="21">
        <f t="shared" si="2"/>
        <v>770000</v>
      </c>
      <c r="J19" s="21">
        <f t="shared" si="3"/>
        <v>25602500</v>
      </c>
      <c r="K19" s="21">
        <f t="shared" si="4"/>
        <v>8100000</v>
      </c>
      <c r="L19" s="21"/>
      <c r="M19" s="21">
        <f t="shared" si="5"/>
        <v>44713500</v>
      </c>
    </row>
    <row r="20" spans="1:16" ht="23.5" customHeight="1" x14ac:dyDescent="0.3">
      <c r="A20" s="8">
        <v>12</v>
      </c>
      <c r="B20" s="9" t="s">
        <v>41</v>
      </c>
      <c r="C20" s="8" t="s">
        <v>30</v>
      </c>
      <c r="D20" s="8">
        <v>5</v>
      </c>
      <c r="E20" s="8">
        <v>0</v>
      </c>
      <c r="F20" s="8">
        <f t="shared" si="0"/>
        <v>5</v>
      </c>
      <c r="G20" s="23">
        <f>10.9+72.3</f>
        <v>83.2</v>
      </c>
      <c r="H20" s="21">
        <f t="shared" si="1"/>
        <v>4426240</v>
      </c>
      <c r="I20" s="21">
        <f t="shared" si="2"/>
        <v>332800</v>
      </c>
      <c r="J20" s="21">
        <f t="shared" si="3"/>
        <v>11065600</v>
      </c>
      <c r="K20" s="21">
        <f t="shared" si="4"/>
        <v>8100000</v>
      </c>
      <c r="L20" s="21"/>
      <c r="M20" s="21">
        <f t="shared" si="5"/>
        <v>23924640</v>
      </c>
    </row>
    <row r="21" spans="1:16" ht="23.5" customHeight="1" x14ac:dyDescent="0.3">
      <c r="A21" s="8">
        <v>13</v>
      </c>
      <c r="B21" s="9" t="s">
        <v>42</v>
      </c>
      <c r="C21" s="8" t="s">
        <v>30</v>
      </c>
      <c r="D21" s="8">
        <v>0</v>
      </c>
      <c r="E21" s="8">
        <v>0</v>
      </c>
      <c r="F21" s="8">
        <f t="shared" si="0"/>
        <v>0</v>
      </c>
      <c r="G21" s="23">
        <v>81</v>
      </c>
      <c r="H21" s="21">
        <f t="shared" si="1"/>
        <v>4309200</v>
      </c>
      <c r="I21" s="21">
        <f t="shared" si="2"/>
        <v>324000</v>
      </c>
      <c r="J21" s="21">
        <f t="shared" si="3"/>
        <v>10773000</v>
      </c>
      <c r="K21" s="21">
        <f t="shared" si="4"/>
        <v>0</v>
      </c>
      <c r="L21" s="21"/>
      <c r="M21" s="21">
        <f t="shared" si="5"/>
        <v>15406200</v>
      </c>
      <c r="N21" s="15"/>
      <c r="O21" s="15"/>
      <c r="P21" s="15"/>
    </row>
    <row r="22" spans="1:16" ht="23.5" customHeight="1" x14ac:dyDescent="0.3">
      <c r="A22" s="8">
        <v>14</v>
      </c>
      <c r="B22" s="9" t="s">
        <v>43</v>
      </c>
      <c r="C22" s="8" t="s">
        <v>30</v>
      </c>
      <c r="D22" s="8">
        <v>5</v>
      </c>
      <c r="E22" s="8">
        <v>0</v>
      </c>
      <c r="F22" s="8">
        <f t="shared" si="0"/>
        <v>5</v>
      </c>
      <c r="G22" s="23">
        <f>1.4+151</f>
        <v>152.4</v>
      </c>
      <c r="H22" s="21">
        <f t="shared" si="1"/>
        <v>8107680</v>
      </c>
      <c r="I22" s="21">
        <f t="shared" si="2"/>
        <v>609600</v>
      </c>
      <c r="J22" s="21">
        <f t="shared" si="3"/>
        <v>20269200</v>
      </c>
      <c r="K22" s="21">
        <f t="shared" si="4"/>
        <v>8100000</v>
      </c>
      <c r="L22" s="21"/>
      <c r="M22" s="21">
        <f t="shared" si="5"/>
        <v>37086480</v>
      </c>
    </row>
    <row r="23" spans="1:16" ht="23.5" customHeight="1" x14ac:dyDescent="0.3">
      <c r="A23" s="8">
        <v>15</v>
      </c>
      <c r="B23" s="9" t="s">
        <v>44</v>
      </c>
      <c r="C23" s="8" t="s">
        <v>30</v>
      </c>
      <c r="D23" s="8">
        <v>4</v>
      </c>
      <c r="E23" s="8">
        <v>0</v>
      </c>
      <c r="F23" s="8">
        <f t="shared" si="0"/>
        <v>4</v>
      </c>
      <c r="G23" s="23">
        <v>81.3</v>
      </c>
      <c r="H23" s="21">
        <f t="shared" si="1"/>
        <v>4325160</v>
      </c>
      <c r="I23" s="21">
        <f t="shared" si="2"/>
        <v>325200</v>
      </c>
      <c r="J23" s="21">
        <f t="shared" si="3"/>
        <v>10812900</v>
      </c>
      <c r="K23" s="21">
        <f t="shared" si="4"/>
        <v>6480000</v>
      </c>
      <c r="L23" s="21"/>
      <c r="M23" s="21">
        <f t="shared" si="5"/>
        <v>21943260</v>
      </c>
    </row>
    <row r="24" spans="1:16" ht="23.5" customHeight="1" x14ac:dyDescent="0.3">
      <c r="A24" s="8">
        <v>16</v>
      </c>
      <c r="B24" s="9" t="s">
        <v>45</v>
      </c>
      <c r="C24" s="8" t="s">
        <v>30</v>
      </c>
      <c r="D24" s="8">
        <v>2</v>
      </c>
      <c r="E24" s="8">
        <v>0</v>
      </c>
      <c r="F24" s="8">
        <f t="shared" si="0"/>
        <v>2</v>
      </c>
      <c r="G24" s="23">
        <v>45.4</v>
      </c>
      <c r="H24" s="21">
        <f t="shared" si="1"/>
        <v>2415280</v>
      </c>
      <c r="I24" s="21">
        <f t="shared" si="2"/>
        <v>181600</v>
      </c>
      <c r="J24" s="21">
        <f t="shared" si="3"/>
        <v>6038200</v>
      </c>
      <c r="K24" s="21">
        <f t="shared" si="4"/>
        <v>3240000</v>
      </c>
      <c r="L24" s="21"/>
      <c r="M24" s="21">
        <f>H24+I24+J24+K24+L24</f>
        <v>11875080</v>
      </c>
      <c r="N24" s="5"/>
    </row>
    <row r="25" spans="1:16" ht="23.5" customHeight="1" x14ac:dyDescent="0.3">
      <c r="A25" s="8">
        <v>17</v>
      </c>
      <c r="B25" s="9" t="s">
        <v>46</v>
      </c>
      <c r="C25" s="8" t="s">
        <v>30</v>
      </c>
      <c r="D25" s="8">
        <v>3</v>
      </c>
      <c r="E25" s="8">
        <v>0</v>
      </c>
      <c r="F25" s="8">
        <f t="shared" si="0"/>
        <v>3</v>
      </c>
      <c r="G25" s="23">
        <f>70+152.6</f>
        <v>222.6</v>
      </c>
      <c r="H25" s="21">
        <f t="shared" si="1"/>
        <v>11842320</v>
      </c>
      <c r="I25" s="21">
        <f t="shared" si="2"/>
        <v>890400</v>
      </c>
      <c r="J25" s="21">
        <f t="shared" si="3"/>
        <v>29605800</v>
      </c>
      <c r="K25" s="21">
        <f t="shared" si="4"/>
        <v>4860000</v>
      </c>
      <c r="L25" s="21"/>
      <c r="M25" s="21">
        <f t="shared" si="5"/>
        <v>47198520</v>
      </c>
    </row>
    <row r="26" spans="1:16" ht="23.5" customHeight="1" x14ac:dyDescent="0.3">
      <c r="A26" s="8">
        <v>18</v>
      </c>
      <c r="B26" s="9" t="s">
        <v>47</v>
      </c>
      <c r="C26" s="8" t="s">
        <v>30</v>
      </c>
      <c r="D26" s="8">
        <v>2</v>
      </c>
      <c r="E26" s="8">
        <v>0</v>
      </c>
      <c r="F26" s="8">
        <f t="shared" si="0"/>
        <v>2</v>
      </c>
      <c r="G26" s="23">
        <f>5+586.6+288.6</f>
        <v>880.2</v>
      </c>
      <c r="H26" s="21">
        <f t="shared" si="1"/>
        <v>46826640</v>
      </c>
      <c r="I26" s="21">
        <f t="shared" si="2"/>
        <v>3520800</v>
      </c>
      <c r="J26" s="21">
        <f t="shared" si="3"/>
        <v>117066600</v>
      </c>
      <c r="K26" s="21">
        <f t="shared" si="4"/>
        <v>3240000</v>
      </c>
      <c r="L26" s="21"/>
      <c r="M26" s="21">
        <f t="shared" si="5"/>
        <v>170654040</v>
      </c>
    </row>
    <row r="27" spans="1:16" ht="23.5" customHeight="1" x14ac:dyDescent="0.3">
      <c r="A27" s="8">
        <v>19</v>
      </c>
      <c r="B27" s="9" t="s">
        <v>48</v>
      </c>
      <c r="C27" s="8" t="s">
        <v>30</v>
      </c>
      <c r="D27" s="8">
        <v>3</v>
      </c>
      <c r="E27" s="8">
        <v>0</v>
      </c>
      <c r="F27" s="8">
        <f t="shared" si="0"/>
        <v>3</v>
      </c>
      <c r="G27" s="23">
        <v>237.8</v>
      </c>
      <c r="H27" s="21">
        <f t="shared" si="1"/>
        <v>12650960</v>
      </c>
      <c r="I27" s="21">
        <f t="shared" si="2"/>
        <v>951200</v>
      </c>
      <c r="J27" s="21">
        <f t="shared" si="3"/>
        <v>31627400</v>
      </c>
      <c r="K27" s="21">
        <f t="shared" si="4"/>
        <v>4860000</v>
      </c>
      <c r="L27" s="21"/>
      <c r="M27" s="21">
        <f t="shared" si="5"/>
        <v>50089560</v>
      </c>
    </row>
    <row r="28" spans="1:16" ht="23.5" customHeight="1" x14ac:dyDescent="0.3">
      <c r="A28" s="8">
        <v>20</v>
      </c>
      <c r="B28" s="9" t="s">
        <v>49</v>
      </c>
      <c r="C28" s="8" t="s">
        <v>30</v>
      </c>
      <c r="D28" s="8">
        <v>7</v>
      </c>
      <c r="E28" s="8">
        <v>0</v>
      </c>
      <c r="F28" s="8">
        <f t="shared" si="0"/>
        <v>7</v>
      </c>
      <c r="G28" s="23">
        <f>111.2+186.9</f>
        <v>298.10000000000002</v>
      </c>
      <c r="H28" s="21">
        <f t="shared" si="1"/>
        <v>15858920.000000002</v>
      </c>
      <c r="I28" s="21">
        <f t="shared" si="2"/>
        <v>1192400</v>
      </c>
      <c r="J28" s="21">
        <f t="shared" si="3"/>
        <v>39647300</v>
      </c>
      <c r="K28" s="21">
        <f t="shared" si="4"/>
        <v>11340000</v>
      </c>
      <c r="L28" s="21"/>
      <c r="M28" s="21">
        <f t="shared" si="5"/>
        <v>68038620</v>
      </c>
    </row>
    <row r="29" spans="1:16" ht="23.5" customHeight="1" x14ac:dyDescent="0.3">
      <c r="A29" s="8">
        <v>21</v>
      </c>
      <c r="B29" s="9" t="s">
        <v>50</v>
      </c>
      <c r="C29" s="8" t="s">
        <v>30</v>
      </c>
      <c r="D29" s="8">
        <v>2</v>
      </c>
      <c r="E29" s="8">
        <v>0</v>
      </c>
      <c r="F29" s="8">
        <f t="shared" si="0"/>
        <v>2</v>
      </c>
      <c r="G29" s="23">
        <v>68.5</v>
      </c>
      <c r="H29" s="21">
        <f t="shared" si="1"/>
        <v>3644200</v>
      </c>
      <c r="I29" s="21">
        <f t="shared" si="2"/>
        <v>274000</v>
      </c>
      <c r="J29" s="21">
        <f t="shared" si="3"/>
        <v>9110500</v>
      </c>
      <c r="K29" s="21">
        <f t="shared" si="4"/>
        <v>3240000</v>
      </c>
      <c r="L29" s="21"/>
      <c r="M29" s="21">
        <f t="shared" si="5"/>
        <v>16268700</v>
      </c>
    </row>
    <row r="30" spans="1:16" ht="23.5" customHeight="1" x14ac:dyDescent="0.3">
      <c r="A30" s="8">
        <v>22</v>
      </c>
      <c r="B30" s="9" t="s">
        <v>51</v>
      </c>
      <c r="C30" s="8" t="s">
        <v>30</v>
      </c>
      <c r="D30" s="8">
        <v>6</v>
      </c>
      <c r="E30" s="8">
        <v>0</v>
      </c>
      <c r="F30" s="8">
        <f t="shared" si="0"/>
        <v>6</v>
      </c>
      <c r="G30" s="23">
        <v>187.8</v>
      </c>
      <c r="H30" s="21">
        <f t="shared" si="1"/>
        <v>9990960</v>
      </c>
      <c r="I30" s="21">
        <f t="shared" si="2"/>
        <v>751200</v>
      </c>
      <c r="J30" s="21">
        <f t="shared" si="3"/>
        <v>24977400</v>
      </c>
      <c r="K30" s="21">
        <f t="shared" si="4"/>
        <v>9720000</v>
      </c>
      <c r="L30" s="21"/>
      <c r="M30" s="21">
        <f t="shared" si="5"/>
        <v>45439560</v>
      </c>
    </row>
    <row r="31" spans="1:16" ht="23.5" customHeight="1" x14ac:dyDescent="0.3">
      <c r="A31" s="8">
        <v>23</v>
      </c>
      <c r="B31" s="9" t="s">
        <v>52</v>
      </c>
      <c r="C31" s="8" t="s">
        <v>53</v>
      </c>
      <c r="D31" s="8">
        <v>3</v>
      </c>
      <c r="E31" s="8">
        <v>0</v>
      </c>
      <c r="F31" s="8">
        <f t="shared" si="0"/>
        <v>3</v>
      </c>
      <c r="G31" s="23">
        <v>87.1</v>
      </c>
      <c r="H31" s="21">
        <f t="shared" si="1"/>
        <v>4633720</v>
      </c>
      <c r="I31" s="21">
        <f t="shared" si="2"/>
        <v>348400</v>
      </c>
      <c r="J31" s="21">
        <f t="shared" si="3"/>
        <v>11584300</v>
      </c>
      <c r="K31" s="21">
        <f t="shared" si="4"/>
        <v>4860000</v>
      </c>
      <c r="L31" s="21"/>
      <c r="M31" s="21">
        <f t="shared" si="5"/>
        <v>21426420</v>
      </c>
    </row>
    <row r="32" spans="1:16" ht="23.5" customHeight="1" x14ac:dyDescent="0.3">
      <c r="A32" s="8">
        <v>24</v>
      </c>
      <c r="B32" s="9" t="s">
        <v>54</v>
      </c>
      <c r="C32" s="8" t="s">
        <v>53</v>
      </c>
      <c r="D32" s="8">
        <v>3</v>
      </c>
      <c r="E32" s="8">
        <v>0</v>
      </c>
      <c r="F32" s="8">
        <f t="shared" si="0"/>
        <v>3</v>
      </c>
      <c r="G32" s="23">
        <v>28.7</v>
      </c>
      <c r="H32" s="21">
        <f t="shared" si="1"/>
        <v>1526840</v>
      </c>
      <c r="I32" s="21">
        <f t="shared" si="2"/>
        <v>114800</v>
      </c>
      <c r="J32" s="21">
        <f t="shared" si="3"/>
        <v>3817100</v>
      </c>
      <c r="K32" s="21">
        <f t="shared" si="4"/>
        <v>4860000</v>
      </c>
      <c r="L32" s="21"/>
      <c r="M32" s="21">
        <f t="shared" si="5"/>
        <v>10318740</v>
      </c>
    </row>
    <row r="33" spans="1:13" ht="23.5" customHeight="1" x14ac:dyDescent="0.3">
      <c r="A33" s="8">
        <v>25</v>
      </c>
      <c r="B33" s="9" t="s">
        <v>55</v>
      </c>
      <c r="C33" s="8" t="s">
        <v>53</v>
      </c>
      <c r="D33" s="8">
        <v>5</v>
      </c>
      <c r="E33" s="8">
        <v>0</v>
      </c>
      <c r="F33" s="8">
        <f t="shared" si="0"/>
        <v>5</v>
      </c>
      <c r="G33" s="23">
        <v>170.1</v>
      </c>
      <c r="H33" s="21">
        <f t="shared" si="1"/>
        <v>9049320</v>
      </c>
      <c r="I33" s="21">
        <f t="shared" si="2"/>
        <v>680400</v>
      </c>
      <c r="J33" s="21">
        <f t="shared" si="3"/>
        <v>22623300</v>
      </c>
      <c r="K33" s="21">
        <f t="shared" si="4"/>
        <v>8100000</v>
      </c>
      <c r="L33" s="21"/>
      <c r="M33" s="21">
        <f t="shared" si="5"/>
        <v>40453020</v>
      </c>
    </row>
    <row r="34" spans="1:13" ht="23.5" customHeight="1" x14ac:dyDescent="0.3">
      <c r="A34" s="8">
        <v>26</v>
      </c>
      <c r="B34" s="9" t="s">
        <v>56</v>
      </c>
      <c r="C34" s="8" t="s">
        <v>53</v>
      </c>
      <c r="D34" s="8">
        <v>4</v>
      </c>
      <c r="E34" s="8">
        <v>0</v>
      </c>
      <c r="F34" s="8">
        <f t="shared" si="0"/>
        <v>4</v>
      </c>
      <c r="G34" s="23">
        <v>725.5</v>
      </c>
      <c r="H34" s="21">
        <f t="shared" si="1"/>
        <v>38596600</v>
      </c>
      <c r="I34" s="21">
        <f t="shared" si="2"/>
        <v>2902000</v>
      </c>
      <c r="J34" s="21">
        <f t="shared" si="3"/>
        <v>96491500</v>
      </c>
      <c r="K34" s="21">
        <v>12960000</v>
      </c>
      <c r="L34" s="21"/>
      <c r="M34" s="21">
        <f t="shared" si="5"/>
        <v>150950100</v>
      </c>
    </row>
    <row r="35" spans="1:13" ht="23.5" customHeight="1" x14ac:dyDescent="0.3">
      <c r="A35" s="8">
        <v>27</v>
      </c>
      <c r="B35" s="9" t="s">
        <v>57</v>
      </c>
      <c r="C35" s="8" t="s">
        <v>53</v>
      </c>
      <c r="D35" s="8">
        <v>2</v>
      </c>
      <c r="E35" s="8">
        <v>1</v>
      </c>
      <c r="F35" s="8">
        <f t="shared" si="0"/>
        <v>1</v>
      </c>
      <c r="G35" s="23">
        <v>174.2</v>
      </c>
      <c r="H35" s="21">
        <f t="shared" si="1"/>
        <v>9267440</v>
      </c>
      <c r="I35" s="21">
        <f t="shared" si="2"/>
        <v>696800</v>
      </c>
      <c r="J35" s="21">
        <f t="shared" si="3"/>
        <v>23168600</v>
      </c>
      <c r="K35" s="21">
        <f t="shared" si="4"/>
        <v>1620000</v>
      </c>
      <c r="L35" s="21"/>
      <c r="M35" s="21">
        <f t="shared" si="5"/>
        <v>34752840</v>
      </c>
    </row>
    <row r="36" spans="1:13" ht="23.5" customHeight="1" x14ac:dyDescent="0.3">
      <c r="A36" s="8">
        <v>28</v>
      </c>
      <c r="B36" s="9" t="s">
        <v>58</v>
      </c>
      <c r="C36" s="8" t="s">
        <v>53</v>
      </c>
      <c r="D36" s="8">
        <v>4</v>
      </c>
      <c r="E36" s="8">
        <v>0</v>
      </c>
      <c r="F36" s="8">
        <f t="shared" si="0"/>
        <v>4</v>
      </c>
      <c r="G36" s="23">
        <v>146.19999999999999</v>
      </c>
      <c r="H36" s="21">
        <f t="shared" si="1"/>
        <v>7777839.9999999991</v>
      </c>
      <c r="I36" s="21">
        <f t="shared" si="2"/>
        <v>584800</v>
      </c>
      <c r="J36" s="21">
        <f t="shared" si="3"/>
        <v>19444600</v>
      </c>
      <c r="K36" s="21">
        <f t="shared" si="4"/>
        <v>6480000</v>
      </c>
      <c r="L36" s="21"/>
      <c r="M36" s="21">
        <f t="shared" si="5"/>
        <v>34287240</v>
      </c>
    </row>
    <row r="37" spans="1:13" ht="23.5" customHeight="1" x14ac:dyDescent="0.3">
      <c r="A37" s="8">
        <v>29</v>
      </c>
      <c r="B37" s="9" t="s">
        <v>59</v>
      </c>
      <c r="C37" s="8" t="s">
        <v>53</v>
      </c>
      <c r="D37" s="8">
        <v>5</v>
      </c>
      <c r="E37" s="8">
        <v>0</v>
      </c>
      <c r="F37" s="8">
        <f t="shared" si="0"/>
        <v>5</v>
      </c>
      <c r="G37" s="23">
        <v>237.5</v>
      </c>
      <c r="H37" s="21">
        <f t="shared" si="1"/>
        <v>12635000</v>
      </c>
      <c r="I37" s="21">
        <f t="shared" si="2"/>
        <v>950000</v>
      </c>
      <c r="J37" s="21">
        <f t="shared" si="3"/>
        <v>31587500</v>
      </c>
      <c r="K37" s="21">
        <f t="shared" si="4"/>
        <v>8100000</v>
      </c>
      <c r="L37" s="21"/>
      <c r="M37" s="21">
        <f t="shared" si="5"/>
        <v>53272500</v>
      </c>
    </row>
    <row r="38" spans="1:13" ht="23.5" customHeight="1" x14ac:dyDescent="0.3">
      <c r="A38" s="8">
        <v>30</v>
      </c>
      <c r="B38" s="9" t="s">
        <v>60</v>
      </c>
      <c r="C38" s="8" t="s">
        <v>53</v>
      </c>
      <c r="D38" s="8">
        <v>3</v>
      </c>
      <c r="E38" s="8">
        <v>0</v>
      </c>
      <c r="F38" s="8">
        <f t="shared" si="0"/>
        <v>3</v>
      </c>
      <c r="G38" s="23">
        <v>602.70000000000005</v>
      </c>
      <c r="H38" s="21">
        <f t="shared" si="1"/>
        <v>32063640.000000004</v>
      </c>
      <c r="I38" s="21">
        <f t="shared" si="2"/>
        <v>2410800</v>
      </c>
      <c r="J38" s="21">
        <f t="shared" si="3"/>
        <v>80159100</v>
      </c>
      <c r="K38" s="21">
        <v>9720000</v>
      </c>
      <c r="L38" s="21"/>
      <c r="M38" s="21">
        <f t="shared" si="5"/>
        <v>124353540</v>
      </c>
    </row>
    <row r="39" spans="1:13" ht="23.5" customHeight="1" x14ac:dyDescent="0.3">
      <c r="A39" s="8">
        <v>31</v>
      </c>
      <c r="B39" s="9" t="s">
        <v>61</v>
      </c>
      <c r="C39" s="8" t="s">
        <v>53</v>
      </c>
      <c r="D39" s="8">
        <v>3</v>
      </c>
      <c r="E39" s="8">
        <v>0</v>
      </c>
      <c r="F39" s="8">
        <f t="shared" si="0"/>
        <v>3</v>
      </c>
      <c r="G39" s="23">
        <v>410.7</v>
      </c>
      <c r="H39" s="21">
        <f t="shared" si="1"/>
        <v>21849240</v>
      </c>
      <c r="I39" s="21">
        <f t="shared" si="2"/>
        <v>1642800</v>
      </c>
      <c r="J39" s="21">
        <f t="shared" si="3"/>
        <v>54623100</v>
      </c>
      <c r="K39" s="21">
        <v>9720000</v>
      </c>
      <c r="L39" s="21"/>
      <c r="M39" s="21">
        <f t="shared" si="5"/>
        <v>87835140</v>
      </c>
    </row>
    <row r="40" spans="1:13" ht="23.5" customHeight="1" x14ac:dyDescent="0.3">
      <c r="A40" s="8">
        <v>32</v>
      </c>
      <c r="B40" s="9" t="s">
        <v>62</v>
      </c>
      <c r="C40" s="8" t="s">
        <v>53</v>
      </c>
      <c r="D40" s="8">
        <v>1</v>
      </c>
      <c r="E40" s="8">
        <v>0</v>
      </c>
      <c r="F40" s="8">
        <f t="shared" si="0"/>
        <v>1</v>
      </c>
      <c r="G40" s="23">
        <v>343</v>
      </c>
      <c r="H40" s="21">
        <f t="shared" si="1"/>
        <v>18247600</v>
      </c>
      <c r="I40" s="21">
        <f t="shared" si="2"/>
        <v>1372000</v>
      </c>
      <c r="J40" s="21">
        <f t="shared" si="3"/>
        <v>45619000</v>
      </c>
      <c r="K40" s="21">
        <f t="shared" si="4"/>
        <v>1620000</v>
      </c>
      <c r="L40" s="21"/>
      <c r="M40" s="21">
        <f t="shared" si="5"/>
        <v>66858600</v>
      </c>
    </row>
    <row r="41" spans="1:13" ht="23.5" customHeight="1" x14ac:dyDescent="0.3">
      <c r="A41" s="8">
        <v>33</v>
      </c>
      <c r="B41" s="9" t="s">
        <v>63</v>
      </c>
      <c r="C41" s="8" t="s">
        <v>53</v>
      </c>
      <c r="D41" s="8">
        <v>5</v>
      </c>
      <c r="E41" s="8">
        <v>0</v>
      </c>
      <c r="F41" s="8">
        <f t="shared" si="0"/>
        <v>5</v>
      </c>
      <c r="G41" s="23">
        <v>1.1000000000000001</v>
      </c>
      <c r="H41" s="21">
        <f t="shared" si="1"/>
        <v>58520.000000000007</v>
      </c>
      <c r="I41" s="21">
        <f t="shared" si="2"/>
        <v>4400</v>
      </c>
      <c r="J41" s="21">
        <f t="shared" si="3"/>
        <v>146300</v>
      </c>
      <c r="K41" s="21">
        <f t="shared" si="4"/>
        <v>8100000</v>
      </c>
      <c r="L41" s="21"/>
      <c r="M41" s="21">
        <f t="shared" si="5"/>
        <v>8309220</v>
      </c>
    </row>
    <row r="42" spans="1:13" ht="23.5" customHeight="1" x14ac:dyDescent="0.3">
      <c r="A42" s="8">
        <v>34</v>
      </c>
      <c r="B42" s="9" t="s">
        <v>64</v>
      </c>
      <c r="C42" s="8" t="s">
        <v>53</v>
      </c>
      <c r="D42" s="8">
        <v>5</v>
      </c>
      <c r="E42" s="8">
        <v>0</v>
      </c>
      <c r="F42" s="8">
        <f t="shared" si="0"/>
        <v>5</v>
      </c>
      <c r="G42" s="23">
        <v>22.6</v>
      </c>
      <c r="H42" s="21">
        <f t="shared" si="1"/>
        <v>1202320</v>
      </c>
      <c r="I42" s="21">
        <f t="shared" si="2"/>
        <v>90400</v>
      </c>
      <c r="J42" s="21">
        <f t="shared" si="3"/>
        <v>3005800</v>
      </c>
      <c r="K42" s="21">
        <f t="shared" si="4"/>
        <v>8100000</v>
      </c>
      <c r="L42" s="21"/>
      <c r="M42" s="21">
        <f t="shared" si="5"/>
        <v>12398520</v>
      </c>
    </row>
    <row r="43" spans="1:13" ht="23.5" customHeight="1" x14ac:dyDescent="0.3">
      <c r="A43" s="8">
        <v>35</v>
      </c>
      <c r="B43" s="9" t="s">
        <v>65</v>
      </c>
      <c r="C43" s="8" t="s">
        <v>53</v>
      </c>
      <c r="D43" s="8">
        <v>4</v>
      </c>
      <c r="E43" s="8">
        <v>0</v>
      </c>
      <c r="F43" s="8">
        <f t="shared" si="0"/>
        <v>4</v>
      </c>
      <c r="G43" s="23">
        <v>99.7</v>
      </c>
      <c r="H43" s="21">
        <f t="shared" si="1"/>
        <v>5304040</v>
      </c>
      <c r="I43" s="21">
        <f t="shared" si="2"/>
        <v>398800</v>
      </c>
      <c r="J43" s="21">
        <f t="shared" si="3"/>
        <v>13260100</v>
      </c>
      <c r="K43" s="21">
        <f t="shared" si="4"/>
        <v>6480000</v>
      </c>
      <c r="L43" s="21"/>
      <c r="M43" s="21">
        <f t="shared" si="5"/>
        <v>25442940</v>
      </c>
    </row>
    <row r="44" spans="1:13" ht="23.5" customHeight="1" x14ac:dyDescent="0.3">
      <c r="A44" s="8">
        <v>36</v>
      </c>
      <c r="B44" s="9" t="s">
        <v>66</v>
      </c>
      <c r="C44" s="8" t="s">
        <v>53</v>
      </c>
      <c r="D44" s="8">
        <v>4</v>
      </c>
      <c r="E44" s="8">
        <v>0</v>
      </c>
      <c r="F44" s="8">
        <f t="shared" si="0"/>
        <v>4</v>
      </c>
      <c r="G44" s="23">
        <v>222.1</v>
      </c>
      <c r="H44" s="21">
        <f t="shared" si="1"/>
        <v>11815720</v>
      </c>
      <c r="I44" s="21">
        <f t="shared" si="2"/>
        <v>888400</v>
      </c>
      <c r="J44" s="21">
        <f t="shared" si="3"/>
        <v>29539300</v>
      </c>
      <c r="K44" s="21">
        <f t="shared" si="4"/>
        <v>6480000</v>
      </c>
      <c r="L44" s="21"/>
      <c r="M44" s="21">
        <f t="shared" si="5"/>
        <v>48723420</v>
      </c>
    </row>
    <row r="45" spans="1:13" ht="23.5" customHeight="1" x14ac:dyDescent="0.3">
      <c r="A45" s="8">
        <v>37</v>
      </c>
      <c r="B45" s="9" t="s">
        <v>67</v>
      </c>
      <c r="C45" s="8" t="s">
        <v>53</v>
      </c>
      <c r="D45" s="8">
        <v>2</v>
      </c>
      <c r="E45" s="8">
        <v>0</v>
      </c>
      <c r="F45" s="8">
        <f t="shared" si="0"/>
        <v>2</v>
      </c>
      <c r="G45" s="23">
        <v>198.2</v>
      </c>
      <c r="H45" s="21">
        <f t="shared" si="1"/>
        <v>10544240</v>
      </c>
      <c r="I45" s="21">
        <f t="shared" si="2"/>
        <v>792800</v>
      </c>
      <c r="J45" s="21">
        <f t="shared" si="3"/>
        <v>26360600</v>
      </c>
      <c r="K45" s="21">
        <f t="shared" si="4"/>
        <v>3240000</v>
      </c>
      <c r="L45" s="21"/>
      <c r="M45" s="21">
        <f t="shared" si="5"/>
        <v>40937640</v>
      </c>
    </row>
    <row r="46" spans="1:13" ht="23.5" customHeight="1" x14ac:dyDescent="0.3">
      <c r="A46" s="8">
        <v>38</v>
      </c>
      <c r="B46" s="9" t="s">
        <v>68</v>
      </c>
      <c r="C46" s="8" t="s">
        <v>53</v>
      </c>
      <c r="D46" s="8">
        <v>1</v>
      </c>
      <c r="E46" s="8">
        <v>0</v>
      </c>
      <c r="F46" s="8">
        <f t="shared" si="0"/>
        <v>1</v>
      </c>
      <c r="G46" s="23">
        <v>129.80000000000001</v>
      </c>
      <c r="H46" s="21">
        <f t="shared" si="1"/>
        <v>6905360.0000000009</v>
      </c>
      <c r="I46" s="21">
        <f t="shared" si="2"/>
        <v>519200.00000000006</v>
      </c>
      <c r="J46" s="21">
        <f t="shared" si="3"/>
        <v>17263400</v>
      </c>
      <c r="K46" s="21">
        <f t="shared" si="4"/>
        <v>1620000</v>
      </c>
      <c r="L46" s="21"/>
      <c r="M46" s="21">
        <f t="shared" si="5"/>
        <v>26307960</v>
      </c>
    </row>
    <row r="47" spans="1:13" ht="23.5" customHeight="1" x14ac:dyDescent="0.3">
      <c r="A47" s="8">
        <v>39</v>
      </c>
      <c r="B47" s="9" t="s">
        <v>69</v>
      </c>
      <c r="C47" s="8" t="s">
        <v>53</v>
      </c>
      <c r="D47" s="8">
        <v>1</v>
      </c>
      <c r="E47" s="8">
        <v>0</v>
      </c>
      <c r="F47" s="8">
        <f t="shared" si="0"/>
        <v>1</v>
      </c>
      <c r="G47" s="23">
        <v>270.10000000000002</v>
      </c>
      <c r="H47" s="21">
        <f t="shared" si="1"/>
        <v>14369320.000000002</v>
      </c>
      <c r="I47" s="21">
        <f t="shared" si="2"/>
        <v>1080400</v>
      </c>
      <c r="J47" s="21">
        <f t="shared" si="3"/>
        <v>35923300</v>
      </c>
      <c r="K47" s="21">
        <f t="shared" si="4"/>
        <v>1620000</v>
      </c>
      <c r="L47" s="21"/>
      <c r="M47" s="21">
        <f t="shared" si="5"/>
        <v>52993020</v>
      </c>
    </row>
    <row r="48" spans="1:13" ht="23.5" customHeight="1" x14ac:dyDescent="0.3">
      <c r="A48" s="8">
        <v>40</v>
      </c>
      <c r="B48" s="9" t="s">
        <v>70</v>
      </c>
      <c r="C48" s="8" t="s">
        <v>53</v>
      </c>
      <c r="D48" s="8">
        <v>5</v>
      </c>
      <c r="E48" s="8">
        <v>0</v>
      </c>
      <c r="F48" s="8">
        <f t="shared" si="0"/>
        <v>5</v>
      </c>
      <c r="G48" s="23">
        <v>0.5</v>
      </c>
      <c r="H48" s="21">
        <f t="shared" si="1"/>
        <v>26600</v>
      </c>
      <c r="I48" s="21">
        <f t="shared" si="2"/>
        <v>2000</v>
      </c>
      <c r="J48" s="21">
        <f t="shared" si="3"/>
        <v>66500</v>
      </c>
      <c r="K48" s="21">
        <f t="shared" si="4"/>
        <v>8100000</v>
      </c>
      <c r="L48" s="21"/>
      <c r="M48" s="21">
        <f t="shared" si="5"/>
        <v>8195100</v>
      </c>
    </row>
    <row r="49" spans="1:14" ht="23.5" customHeight="1" x14ac:dyDescent="0.3">
      <c r="A49" s="8">
        <v>41</v>
      </c>
      <c r="B49" s="9" t="s">
        <v>71</v>
      </c>
      <c r="C49" s="8" t="s">
        <v>53</v>
      </c>
      <c r="D49" s="8">
        <v>2</v>
      </c>
      <c r="E49" s="8">
        <v>0</v>
      </c>
      <c r="F49" s="8">
        <f t="shared" si="0"/>
        <v>2</v>
      </c>
      <c r="G49" s="23">
        <v>92.3</v>
      </c>
      <c r="H49" s="21">
        <f t="shared" si="1"/>
        <v>4910360</v>
      </c>
      <c r="I49" s="21">
        <f t="shared" si="2"/>
        <v>369200</v>
      </c>
      <c r="J49" s="21">
        <f t="shared" si="3"/>
        <v>12275900</v>
      </c>
      <c r="K49" s="21">
        <f t="shared" si="4"/>
        <v>3240000</v>
      </c>
      <c r="L49" s="21"/>
      <c r="M49" s="21">
        <f t="shared" si="5"/>
        <v>20795460</v>
      </c>
    </row>
    <row r="50" spans="1:14" ht="23.5" customHeight="1" x14ac:dyDescent="0.3">
      <c r="A50" s="8">
        <v>42</v>
      </c>
      <c r="B50" s="9" t="s">
        <v>72</v>
      </c>
      <c r="C50" s="8" t="s">
        <v>53</v>
      </c>
      <c r="D50" s="8">
        <v>1</v>
      </c>
      <c r="E50" s="8">
        <v>0</v>
      </c>
      <c r="F50" s="8">
        <f t="shared" si="0"/>
        <v>1</v>
      </c>
      <c r="G50" s="23">
        <v>16.3</v>
      </c>
      <c r="H50" s="21">
        <f t="shared" si="1"/>
        <v>867160</v>
      </c>
      <c r="I50" s="21">
        <f t="shared" si="2"/>
        <v>65200</v>
      </c>
      <c r="J50" s="21">
        <f t="shared" si="3"/>
        <v>2167900</v>
      </c>
      <c r="K50" s="21">
        <f t="shared" si="4"/>
        <v>1620000</v>
      </c>
      <c r="L50" s="21"/>
      <c r="M50" s="21">
        <f t="shared" si="5"/>
        <v>4720260</v>
      </c>
    </row>
    <row r="51" spans="1:14" s="12" customFormat="1" ht="23.5" customHeight="1" x14ac:dyDescent="0.3">
      <c r="A51" s="8">
        <v>43</v>
      </c>
      <c r="B51" s="11" t="s">
        <v>3</v>
      </c>
      <c r="C51" s="8" t="s">
        <v>4</v>
      </c>
      <c r="D51" s="8">
        <v>3</v>
      </c>
      <c r="E51" s="8">
        <v>0</v>
      </c>
      <c r="F51" s="8">
        <f t="shared" si="0"/>
        <v>3</v>
      </c>
      <c r="G51" s="23">
        <v>27.1</v>
      </c>
      <c r="H51" s="21">
        <f t="shared" si="1"/>
        <v>1441720</v>
      </c>
      <c r="I51" s="21">
        <f t="shared" si="2"/>
        <v>108400</v>
      </c>
      <c r="J51" s="21">
        <f t="shared" si="3"/>
        <v>3604300</v>
      </c>
      <c r="K51" s="21">
        <f t="shared" si="4"/>
        <v>4860000</v>
      </c>
      <c r="L51" s="21"/>
      <c r="M51" s="21">
        <f t="shared" si="5"/>
        <v>10014420</v>
      </c>
      <c r="N51" s="12" t="s">
        <v>135</v>
      </c>
    </row>
    <row r="52" spans="1:14" ht="23.5" customHeight="1" x14ac:dyDescent="0.3">
      <c r="A52" s="8">
        <v>44</v>
      </c>
      <c r="B52" s="9" t="s">
        <v>5</v>
      </c>
      <c r="C52" s="8" t="s">
        <v>4</v>
      </c>
      <c r="D52" s="8">
        <v>4</v>
      </c>
      <c r="E52" s="8">
        <v>0</v>
      </c>
      <c r="F52" s="8">
        <f t="shared" si="0"/>
        <v>4</v>
      </c>
      <c r="G52" s="23">
        <v>88.1</v>
      </c>
      <c r="H52" s="21">
        <f t="shared" si="1"/>
        <v>4686920</v>
      </c>
      <c r="I52" s="21">
        <f t="shared" si="2"/>
        <v>352400</v>
      </c>
      <c r="J52" s="21">
        <f t="shared" si="3"/>
        <v>11717300</v>
      </c>
      <c r="K52" s="21">
        <f t="shared" si="4"/>
        <v>6480000</v>
      </c>
      <c r="L52" s="21"/>
      <c r="M52" s="21">
        <f t="shared" si="5"/>
        <v>23236620</v>
      </c>
      <c r="N52" s="4" t="s">
        <v>135</v>
      </c>
    </row>
    <row r="53" spans="1:14" ht="23.5" customHeight="1" x14ac:dyDescent="0.3">
      <c r="A53" s="8">
        <v>45</v>
      </c>
      <c r="B53" s="9" t="s">
        <v>6</v>
      </c>
      <c r="C53" s="8" t="s">
        <v>4</v>
      </c>
      <c r="D53" s="8">
        <v>4</v>
      </c>
      <c r="E53" s="8">
        <v>0</v>
      </c>
      <c r="F53" s="8">
        <f t="shared" si="0"/>
        <v>4</v>
      </c>
      <c r="G53" s="23">
        <v>433.2</v>
      </c>
      <c r="H53" s="21">
        <f t="shared" si="1"/>
        <v>23046240</v>
      </c>
      <c r="I53" s="21">
        <f t="shared" si="2"/>
        <v>1732800</v>
      </c>
      <c r="J53" s="21">
        <f t="shared" si="3"/>
        <v>57615600</v>
      </c>
      <c r="K53" s="21">
        <v>6480000</v>
      </c>
      <c r="L53" s="21"/>
      <c r="M53" s="21">
        <f t="shared" si="5"/>
        <v>88874640</v>
      </c>
    </row>
    <row r="54" spans="1:14" ht="23.5" customHeight="1" x14ac:dyDescent="0.3">
      <c r="A54" s="8">
        <v>46</v>
      </c>
      <c r="B54" s="9" t="s">
        <v>7</v>
      </c>
      <c r="C54" s="8" t="s">
        <v>4</v>
      </c>
      <c r="D54" s="8">
        <v>2</v>
      </c>
      <c r="E54" s="8">
        <v>0</v>
      </c>
      <c r="F54" s="8">
        <f t="shared" si="0"/>
        <v>2</v>
      </c>
      <c r="G54" s="23">
        <v>295.3</v>
      </c>
      <c r="H54" s="21">
        <f t="shared" si="1"/>
        <v>15709960</v>
      </c>
      <c r="I54" s="21">
        <f t="shared" si="2"/>
        <v>1181200</v>
      </c>
      <c r="J54" s="21">
        <f t="shared" si="3"/>
        <v>39274900</v>
      </c>
      <c r="K54" s="21">
        <v>3240000</v>
      </c>
      <c r="L54" s="21"/>
      <c r="M54" s="21">
        <f t="shared" si="5"/>
        <v>59406060</v>
      </c>
    </row>
    <row r="55" spans="1:14" ht="23.5" customHeight="1" x14ac:dyDescent="0.3">
      <c r="A55" s="8">
        <v>47</v>
      </c>
      <c r="B55" s="11" t="s">
        <v>8</v>
      </c>
      <c r="C55" s="8" t="s">
        <v>4</v>
      </c>
      <c r="D55" s="8">
        <v>5</v>
      </c>
      <c r="E55" s="8">
        <v>0</v>
      </c>
      <c r="F55" s="8">
        <f t="shared" si="0"/>
        <v>5</v>
      </c>
      <c r="G55" s="23">
        <v>57.1</v>
      </c>
      <c r="H55" s="21">
        <f t="shared" si="1"/>
        <v>3037720</v>
      </c>
      <c r="I55" s="21">
        <f t="shared" si="2"/>
        <v>228400</v>
      </c>
      <c r="J55" s="21">
        <f t="shared" si="3"/>
        <v>7594300</v>
      </c>
      <c r="K55" s="21">
        <f t="shared" si="4"/>
        <v>8100000</v>
      </c>
      <c r="L55" s="21"/>
      <c r="M55" s="21">
        <f t="shared" si="5"/>
        <v>18960420</v>
      </c>
    </row>
    <row r="56" spans="1:14" ht="23.5" customHeight="1" x14ac:dyDescent="0.3">
      <c r="A56" s="8">
        <v>48</v>
      </c>
      <c r="B56" s="9" t="s">
        <v>9</v>
      </c>
      <c r="C56" s="8" t="s">
        <v>4</v>
      </c>
      <c r="D56" s="8">
        <v>3</v>
      </c>
      <c r="E56" s="8">
        <v>0</v>
      </c>
      <c r="F56" s="8">
        <f t="shared" si="0"/>
        <v>3</v>
      </c>
      <c r="G56" s="23">
        <v>517.1</v>
      </c>
      <c r="H56" s="21">
        <f t="shared" si="1"/>
        <v>27509720</v>
      </c>
      <c r="I56" s="21">
        <f t="shared" si="2"/>
        <v>2068400</v>
      </c>
      <c r="J56" s="21">
        <f t="shared" si="3"/>
        <v>68774300</v>
      </c>
      <c r="K56" s="21">
        <v>4860000</v>
      </c>
      <c r="L56" s="21"/>
      <c r="M56" s="21">
        <f t="shared" si="5"/>
        <v>103212420</v>
      </c>
    </row>
    <row r="57" spans="1:14" ht="23.5" customHeight="1" x14ac:dyDescent="0.3">
      <c r="A57" s="8">
        <v>49</v>
      </c>
      <c r="B57" s="9" t="s">
        <v>10</v>
      </c>
      <c r="C57" s="8" t="s">
        <v>4</v>
      </c>
      <c r="D57" s="8">
        <v>2</v>
      </c>
      <c r="E57" s="8">
        <v>0</v>
      </c>
      <c r="F57" s="8">
        <f t="shared" si="0"/>
        <v>2</v>
      </c>
      <c r="G57" s="23">
        <v>27.6</v>
      </c>
      <c r="H57" s="21">
        <f t="shared" si="1"/>
        <v>1468320</v>
      </c>
      <c r="I57" s="21">
        <f t="shared" si="2"/>
        <v>110400</v>
      </c>
      <c r="J57" s="21">
        <f t="shared" si="3"/>
        <v>3670800</v>
      </c>
      <c r="K57" s="21">
        <f>F57*3*30*18000</f>
        <v>3240000</v>
      </c>
      <c r="L57" s="21"/>
      <c r="M57" s="21">
        <f t="shared" si="5"/>
        <v>8489520</v>
      </c>
    </row>
    <row r="58" spans="1:14" ht="23.5" customHeight="1" x14ac:dyDescent="0.3">
      <c r="A58" s="8">
        <v>50</v>
      </c>
      <c r="B58" s="9" t="s">
        <v>11</v>
      </c>
      <c r="C58" s="8" t="s">
        <v>4</v>
      </c>
      <c r="D58" s="8">
        <v>2</v>
      </c>
      <c r="E58" s="8">
        <v>0</v>
      </c>
      <c r="F58" s="8">
        <f t="shared" ref="F58:F99" si="6">D58-E58</f>
        <v>2</v>
      </c>
      <c r="G58" s="23">
        <v>183.2</v>
      </c>
      <c r="H58" s="21">
        <f t="shared" ref="H58:H99" si="7">G58*53200</f>
        <v>9746240</v>
      </c>
      <c r="I58" s="21">
        <f t="shared" ref="I58:I99" si="8">G58*4000</f>
        <v>732800</v>
      </c>
      <c r="J58" s="21">
        <f t="shared" ref="J58:J99" si="9">G58*133000</f>
        <v>24365600</v>
      </c>
      <c r="K58" s="21">
        <f t="shared" ref="K58:K99" si="10">F58*3*30*18000</f>
        <v>3240000</v>
      </c>
      <c r="L58" s="21"/>
      <c r="M58" s="21">
        <f t="shared" ref="M58:M98" si="11">H58+I58+J58+K58+L58</f>
        <v>38084640</v>
      </c>
    </row>
    <row r="59" spans="1:14" ht="23.5" customHeight="1" x14ac:dyDescent="0.3">
      <c r="A59" s="8">
        <v>51</v>
      </c>
      <c r="B59" s="9" t="s">
        <v>12</v>
      </c>
      <c r="C59" s="8" t="s">
        <v>4</v>
      </c>
      <c r="D59" s="8">
        <v>5</v>
      </c>
      <c r="E59" s="8">
        <v>1</v>
      </c>
      <c r="F59" s="8">
        <f t="shared" si="6"/>
        <v>4</v>
      </c>
      <c r="G59" s="23">
        <v>583.29999999999995</v>
      </c>
      <c r="H59" s="21">
        <f t="shared" si="7"/>
        <v>31031559.999999996</v>
      </c>
      <c r="I59" s="21">
        <f t="shared" si="8"/>
        <v>2333200</v>
      </c>
      <c r="J59" s="21">
        <f t="shared" si="9"/>
        <v>77578900</v>
      </c>
      <c r="K59" s="21">
        <v>12960000</v>
      </c>
      <c r="L59" s="21"/>
      <c r="M59" s="21">
        <f t="shared" si="11"/>
        <v>123903660</v>
      </c>
    </row>
    <row r="60" spans="1:14" ht="23.5" customHeight="1" x14ac:dyDescent="0.3">
      <c r="A60" s="8">
        <v>52</v>
      </c>
      <c r="B60" s="11" t="s">
        <v>13</v>
      </c>
      <c r="C60" s="8" t="s">
        <v>4</v>
      </c>
      <c r="D60" s="8">
        <v>5</v>
      </c>
      <c r="E60" s="8">
        <v>0</v>
      </c>
      <c r="F60" s="8">
        <f t="shared" si="6"/>
        <v>5</v>
      </c>
      <c r="G60" s="23">
        <v>484.1</v>
      </c>
      <c r="H60" s="21">
        <f t="shared" si="7"/>
        <v>25754120</v>
      </c>
      <c r="I60" s="21">
        <f t="shared" si="8"/>
        <v>1936400</v>
      </c>
      <c r="J60" s="21">
        <f t="shared" si="9"/>
        <v>64385300</v>
      </c>
      <c r="K60" s="21">
        <v>8100000</v>
      </c>
      <c r="L60" s="21"/>
      <c r="M60" s="21">
        <f t="shared" si="11"/>
        <v>100175820</v>
      </c>
    </row>
    <row r="61" spans="1:14" ht="23.5" customHeight="1" x14ac:dyDescent="0.3">
      <c r="A61" s="8">
        <v>53</v>
      </c>
      <c r="B61" s="9" t="s">
        <v>14</v>
      </c>
      <c r="C61" s="8" t="s">
        <v>4</v>
      </c>
      <c r="D61" s="8">
        <v>8</v>
      </c>
      <c r="E61" s="8">
        <v>0</v>
      </c>
      <c r="F61" s="8">
        <f t="shared" si="6"/>
        <v>8</v>
      </c>
      <c r="G61" s="23">
        <v>1.5</v>
      </c>
      <c r="H61" s="21">
        <f t="shared" si="7"/>
        <v>79800</v>
      </c>
      <c r="I61" s="21">
        <f t="shared" si="8"/>
        <v>6000</v>
      </c>
      <c r="J61" s="21">
        <f t="shared" si="9"/>
        <v>199500</v>
      </c>
      <c r="K61" s="21">
        <f t="shared" si="10"/>
        <v>12960000</v>
      </c>
      <c r="L61" s="21"/>
      <c r="M61" s="21">
        <f t="shared" si="11"/>
        <v>13245300</v>
      </c>
    </row>
    <row r="62" spans="1:14" ht="23.5" customHeight="1" x14ac:dyDescent="0.3">
      <c r="A62" s="8">
        <v>54</v>
      </c>
      <c r="B62" s="9" t="s">
        <v>15</v>
      </c>
      <c r="C62" s="8" t="s">
        <v>4</v>
      </c>
      <c r="D62" s="8">
        <v>5</v>
      </c>
      <c r="E62" s="8">
        <v>0</v>
      </c>
      <c r="F62" s="8">
        <f t="shared" si="6"/>
        <v>5</v>
      </c>
      <c r="G62" s="23">
        <v>24.8</v>
      </c>
      <c r="H62" s="21">
        <f t="shared" si="7"/>
        <v>1319360</v>
      </c>
      <c r="I62" s="21">
        <f t="shared" si="8"/>
        <v>99200</v>
      </c>
      <c r="J62" s="21">
        <f t="shared" si="9"/>
        <v>3298400</v>
      </c>
      <c r="K62" s="21">
        <f t="shared" si="10"/>
        <v>8100000</v>
      </c>
      <c r="L62" s="21"/>
      <c r="M62" s="21">
        <f t="shared" si="11"/>
        <v>12816960</v>
      </c>
    </row>
    <row r="63" spans="1:14" ht="23.5" customHeight="1" x14ac:dyDescent="0.3">
      <c r="A63" s="8">
        <v>55</v>
      </c>
      <c r="B63" s="9" t="s">
        <v>16</v>
      </c>
      <c r="C63" s="8" t="s">
        <v>4</v>
      </c>
      <c r="D63" s="8">
        <v>4</v>
      </c>
      <c r="E63" s="8">
        <v>0</v>
      </c>
      <c r="F63" s="8">
        <f t="shared" si="6"/>
        <v>4</v>
      </c>
      <c r="G63" s="23">
        <v>460.5</v>
      </c>
      <c r="H63" s="21">
        <f t="shared" si="7"/>
        <v>24498600</v>
      </c>
      <c r="I63" s="21">
        <f t="shared" si="8"/>
        <v>1842000</v>
      </c>
      <c r="J63" s="21">
        <f t="shared" si="9"/>
        <v>61246500</v>
      </c>
      <c r="K63" s="21">
        <v>12960000</v>
      </c>
      <c r="L63" s="21"/>
      <c r="M63" s="21">
        <f t="shared" si="11"/>
        <v>100547100</v>
      </c>
    </row>
    <row r="64" spans="1:14" ht="23.5" customHeight="1" x14ac:dyDescent="0.3">
      <c r="A64" s="8">
        <v>56</v>
      </c>
      <c r="B64" s="9" t="s">
        <v>17</v>
      </c>
      <c r="C64" s="8" t="s">
        <v>4</v>
      </c>
      <c r="D64" s="8">
        <v>4</v>
      </c>
      <c r="E64" s="8">
        <v>0</v>
      </c>
      <c r="F64" s="8">
        <f t="shared" si="6"/>
        <v>4</v>
      </c>
      <c r="G64" s="23">
        <v>420.2</v>
      </c>
      <c r="H64" s="21">
        <f t="shared" si="7"/>
        <v>22354640</v>
      </c>
      <c r="I64" s="21">
        <f t="shared" si="8"/>
        <v>1680800</v>
      </c>
      <c r="J64" s="21">
        <f t="shared" si="9"/>
        <v>55886600</v>
      </c>
      <c r="K64" s="21">
        <v>6480000</v>
      </c>
      <c r="L64" s="21"/>
      <c r="M64" s="21">
        <f t="shared" si="11"/>
        <v>86402040</v>
      </c>
    </row>
    <row r="65" spans="1:13" s="12" customFormat="1" ht="23.5" customHeight="1" x14ac:dyDescent="0.3">
      <c r="A65" s="8">
        <v>57</v>
      </c>
      <c r="B65" s="11" t="s">
        <v>109</v>
      </c>
      <c r="C65" s="8" t="s">
        <v>4</v>
      </c>
      <c r="D65" s="8">
        <v>9</v>
      </c>
      <c r="E65" s="8">
        <v>0</v>
      </c>
      <c r="F65" s="8">
        <f t="shared" si="6"/>
        <v>9</v>
      </c>
      <c r="G65" s="23">
        <v>454.2</v>
      </c>
      <c r="H65" s="21">
        <f t="shared" si="7"/>
        <v>24163440</v>
      </c>
      <c r="I65" s="21">
        <f t="shared" si="8"/>
        <v>1816800</v>
      </c>
      <c r="J65" s="21">
        <f t="shared" si="9"/>
        <v>60408600</v>
      </c>
      <c r="K65" s="21">
        <v>14580000</v>
      </c>
      <c r="L65" s="21"/>
      <c r="M65" s="21">
        <f t="shared" si="11"/>
        <v>100968840</v>
      </c>
    </row>
    <row r="66" spans="1:13" ht="23.5" customHeight="1" x14ac:dyDescent="0.3">
      <c r="A66" s="8">
        <v>58</v>
      </c>
      <c r="B66" s="9" t="s">
        <v>18</v>
      </c>
      <c r="C66" s="8" t="s">
        <v>4</v>
      </c>
      <c r="D66" s="8">
        <v>2</v>
      </c>
      <c r="E66" s="8">
        <v>0</v>
      </c>
      <c r="F66" s="8">
        <f t="shared" si="6"/>
        <v>2</v>
      </c>
      <c r="G66" s="23">
        <v>326</v>
      </c>
      <c r="H66" s="21">
        <f t="shared" si="7"/>
        <v>17343200</v>
      </c>
      <c r="I66" s="21">
        <f t="shared" si="8"/>
        <v>1304000</v>
      </c>
      <c r="J66" s="21">
        <f t="shared" si="9"/>
        <v>43358000</v>
      </c>
      <c r="K66" s="21">
        <v>3240000</v>
      </c>
      <c r="L66" s="21"/>
      <c r="M66" s="21">
        <f t="shared" si="11"/>
        <v>65245200</v>
      </c>
    </row>
    <row r="67" spans="1:13" ht="23.5" customHeight="1" x14ac:dyDescent="0.3">
      <c r="A67" s="8">
        <v>59</v>
      </c>
      <c r="B67" s="9" t="s">
        <v>19</v>
      </c>
      <c r="C67" s="8" t="s">
        <v>4</v>
      </c>
      <c r="D67" s="8">
        <v>3</v>
      </c>
      <c r="E67" s="8"/>
      <c r="F67" s="8">
        <f t="shared" si="6"/>
        <v>3</v>
      </c>
      <c r="G67" s="23">
        <v>64.3</v>
      </c>
      <c r="H67" s="21">
        <f t="shared" si="7"/>
        <v>3420760</v>
      </c>
      <c r="I67" s="21">
        <f t="shared" si="8"/>
        <v>257200</v>
      </c>
      <c r="J67" s="21">
        <f t="shared" si="9"/>
        <v>8551900</v>
      </c>
      <c r="K67" s="21">
        <f t="shared" si="10"/>
        <v>4860000</v>
      </c>
      <c r="L67" s="21"/>
      <c r="M67" s="21">
        <f t="shared" si="11"/>
        <v>17089860</v>
      </c>
    </row>
    <row r="68" spans="1:13" s="12" customFormat="1" ht="23.5" customHeight="1" x14ac:dyDescent="0.3">
      <c r="A68" s="8">
        <v>60</v>
      </c>
      <c r="B68" s="11" t="s">
        <v>20</v>
      </c>
      <c r="C68" s="8" t="s">
        <v>4</v>
      </c>
      <c r="D68" s="8">
        <v>2</v>
      </c>
      <c r="E68" s="8">
        <v>0</v>
      </c>
      <c r="F68" s="8">
        <f t="shared" si="6"/>
        <v>2</v>
      </c>
      <c r="G68" s="23">
        <v>32.700000000000003</v>
      </c>
      <c r="H68" s="21">
        <f t="shared" si="7"/>
        <v>1739640.0000000002</v>
      </c>
      <c r="I68" s="21">
        <f t="shared" si="8"/>
        <v>130800.00000000001</v>
      </c>
      <c r="J68" s="21">
        <f t="shared" si="9"/>
        <v>4349100</v>
      </c>
      <c r="K68" s="21">
        <f t="shared" si="10"/>
        <v>3240000</v>
      </c>
      <c r="L68" s="21"/>
      <c r="M68" s="21">
        <f t="shared" si="11"/>
        <v>9459540</v>
      </c>
    </row>
    <row r="69" spans="1:13" ht="23.5" customHeight="1" x14ac:dyDescent="0.3">
      <c r="A69" s="8">
        <v>61</v>
      </c>
      <c r="B69" s="9" t="s">
        <v>21</v>
      </c>
      <c r="C69" s="8" t="s">
        <v>4</v>
      </c>
      <c r="D69" s="8">
        <v>1</v>
      </c>
      <c r="E69" s="8">
        <v>0</v>
      </c>
      <c r="F69" s="8">
        <f t="shared" si="6"/>
        <v>1</v>
      </c>
      <c r="G69" s="23">
        <f>131.7+18.1</f>
        <v>149.79999999999998</v>
      </c>
      <c r="H69" s="21">
        <f t="shared" si="7"/>
        <v>7969359.9999999991</v>
      </c>
      <c r="I69" s="21">
        <f t="shared" si="8"/>
        <v>599199.99999999988</v>
      </c>
      <c r="J69" s="21">
        <f t="shared" si="9"/>
        <v>19923399.999999996</v>
      </c>
      <c r="K69" s="21">
        <f t="shared" si="10"/>
        <v>1620000</v>
      </c>
      <c r="L69" s="21"/>
      <c r="M69" s="21">
        <f t="shared" si="11"/>
        <v>30111959.999999993</v>
      </c>
    </row>
    <row r="70" spans="1:13" ht="23.5" customHeight="1" x14ac:dyDescent="0.3">
      <c r="A70" s="8">
        <v>62</v>
      </c>
      <c r="B70" s="9" t="s">
        <v>22</v>
      </c>
      <c r="C70" s="8" t="s">
        <v>4</v>
      </c>
      <c r="D70" s="8">
        <v>5</v>
      </c>
      <c r="E70" s="8">
        <v>0</v>
      </c>
      <c r="F70" s="8">
        <f t="shared" si="6"/>
        <v>5</v>
      </c>
      <c r="G70" s="23">
        <v>40</v>
      </c>
      <c r="H70" s="21">
        <f t="shared" si="7"/>
        <v>2128000</v>
      </c>
      <c r="I70" s="21">
        <f t="shared" si="8"/>
        <v>160000</v>
      </c>
      <c r="J70" s="21">
        <f t="shared" si="9"/>
        <v>5320000</v>
      </c>
      <c r="K70" s="21">
        <f t="shared" si="10"/>
        <v>8100000</v>
      </c>
      <c r="L70" s="21"/>
      <c r="M70" s="21">
        <f t="shared" si="11"/>
        <v>15708000</v>
      </c>
    </row>
    <row r="71" spans="1:13" ht="23.5" customHeight="1" x14ac:dyDescent="0.3">
      <c r="A71" s="8">
        <v>63</v>
      </c>
      <c r="B71" s="9" t="s">
        <v>23</v>
      </c>
      <c r="C71" s="8" t="s">
        <v>4</v>
      </c>
      <c r="D71" s="8">
        <v>4</v>
      </c>
      <c r="E71" s="8">
        <v>0</v>
      </c>
      <c r="F71" s="8">
        <f t="shared" si="6"/>
        <v>4</v>
      </c>
      <c r="G71" s="23">
        <v>1392.8</v>
      </c>
      <c r="H71" s="21">
        <f t="shared" si="7"/>
        <v>74096960</v>
      </c>
      <c r="I71" s="21">
        <f t="shared" si="8"/>
        <v>5571200</v>
      </c>
      <c r="J71" s="21">
        <f t="shared" si="9"/>
        <v>185242400</v>
      </c>
      <c r="K71" s="21">
        <v>12960000</v>
      </c>
      <c r="L71" s="21"/>
      <c r="M71" s="21">
        <f t="shared" si="11"/>
        <v>277870560</v>
      </c>
    </row>
    <row r="72" spans="1:13" ht="23.5" customHeight="1" x14ac:dyDescent="0.3">
      <c r="A72" s="8">
        <v>64</v>
      </c>
      <c r="B72" s="9" t="s">
        <v>24</v>
      </c>
      <c r="C72" s="8" t="s">
        <v>4</v>
      </c>
      <c r="D72" s="8">
        <v>6</v>
      </c>
      <c r="E72" s="8">
        <v>0</v>
      </c>
      <c r="F72" s="8">
        <f t="shared" si="6"/>
        <v>6</v>
      </c>
      <c r="G72" s="23">
        <v>1185.7</v>
      </c>
      <c r="H72" s="21">
        <f t="shared" si="7"/>
        <v>63079240</v>
      </c>
      <c r="I72" s="21">
        <f t="shared" si="8"/>
        <v>4742800</v>
      </c>
      <c r="J72" s="21">
        <f t="shared" si="9"/>
        <v>157698100</v>
      </c>
      <c r="K72" s="21">
        <v>19440000</v>
      </c>
      <c r="L72" s="21"/>
      <c r="M72" s="21">
        <f t="shared" si="11"/>
        <v>244960140</v>
      </c>
    </row>
    <row r="73" spans="1:13" ht="23.5" customHeight="1" x14ac:dyDescent="0.3">
      <c r="A73" s="8">
        <v>65</v>
      </c>
      <c r="B73" s="9" t="s">
        <v>25</v>
      </c>
      <c r="C73" s="8" t="s">
        <v>4</v>
      </c>
      <c r="D73" s="8">
        <v>4</v>
      </c>
      <c r="E73" s="8">
        <v>0</v>
      </c>
      <c r="F73" s="8">
        <f t="shared" si="6"/>
        <v>4</v>
      </c>
      <c r="G73" s="23">
        <v>19.5</v>
      </c>
      <c r="H73" s="21">
        <f t="shared" si="7"/>
        <v>1037400</v>
      </c>
      <c r="I73" s="21">
        <f t="shared" si="8"/>
        <v>78000</v>
      </c>
      <c r="J73" s="21">
        <f t="shared" si="9"/>
        <v>2593500</v>
      </c>
      <c r="K73" s="21">
        <f t="shared" si="10"/>
        <v>6480000</v>
      </c>
      <c r="L73" s="21"/>
      <c r="M73" s="21">
        <f t="shared" si="11"/>
        <v>10188900</v>
      </c>
    </row>
    <row r="74" spans="1:13" ht="23.5" customHeight="1" x14ac:dyDescent="0.3">
      <c r="A74" s="8">
        <v>66</v>
      </c>
      <c r="B74" s="9" t="s">
        <v>26</v>
      </c>
      <c r="C74" s="8" t="s">
        <v>4</v>
      </c>
      <c r="D74" s="8">
        <v>3</v>
      </c>
      <c r="E74" s="8">
        <v>0</v>
      </c>
      <c r="F74" s="8">
        <f t="shared" si="6"/>
        <v>3</v>
      </c>
      <c r="G74" s="23">
        <v>293.8</v>
      </c>
      <c r="H74" s="21">
        <f t="shared" si="7"/>
        <v>15630160</v>
      </c>
      <c r="I74" s="21">
        <f t="shared" si="8"/>
        <v>1175200</v>
      </c>
      <c r="J74" s="21">
        <f t="shared" si="9"/>
        <v>39075400</v>
      </c>
      <c r="K74" s="21">
        <v>4860000</v>
      </c>
      <c r="L74" s="21"/>
      <c r="M74" s="21">
        <f t="shared" si="11"/>
        <v>60740760</v>
      </c>
    </row>
    <row r="75" spans="1:13" ht="23.5" customHeight="1" x14ac:dyDescent="0.3">
      <c r="A75" s="8">
        <v>67</v>
      </c>
      <c r="B75" s="9" t="s">
        <v>27</v>
      </c>
      <c r="C75" s="8" t="s">
        <v>4</v>
      </c>
      <c r="D75" s="8">
        <v>7</v>
      </c>
      <c r="E75" s="8">
        <v>0</v>
      </c>
      <c r="F75" s="8">
        <f t="shared" si="6"/>
        <v>7</v>
      </c>
      <c r="G75" s="23">
        <v>207.5</v>
      </c>
      <c r="H75" s="21">
        <f t="shared" si="7"/>
        <v>11039000</v>
      </c>
      <c r="I75" s="21">
        <f t="shared" si="8"/>
        <v>830000</v>
      </c>
      <c r="J75" s="21">
        <f t="shared" si="9"/>
        <v>27597500</v>
      </c>
      <c r="K75" s="21">
        <v>11340000</v>
      </c>
      <c r="L75" s="21"/>
      <c r="M75" s="21">
        <f t="shared" si="11"/>
        <v>50806500</v>
      </c>
    </row>
    <row r="76" spans="1:13" ht="23.5" customHeight="1" x14ac:dyDescent="0.3">
      <c r="A76" s="8">
        <v>68</v>
      </c>
      <c r="B76" s="9" t="s">
        <v>28</v>
      </c>
      <c r="C76" s="8" t="s">
        <v>4</v>
      </c>
      <c r="D76" s="8">
        <v>3</v>
      </c>
      <c r="E76" s="8">
        <v>0</v>
      </c>
      <c r="F76" s="8">
        <f t="shared" si="6"/>
        <v>3</v>
      </c>
      <c r="G76" s="23">
        <v>16.899999999999999</v>
      </c>
      <c r="H76" s="21">
        <f t="shared" si="7"/>
        <v>899079.99999999988</v>
      </c>
      <c r="I76" s="21">
        <f t="shared" si="8"/>
        <v>67600</v>
      </c>
      <c r="J76" s="21">
        <f t="shared" si="9"/>
        <v>2247700</v>
      </c>
      <c r="K76" s="21">
        <f t="shared" si="10"/>
        <v>4860000</v>
      </c>
      <c r="L76" s="21"/>
      <c r="M76" s="21">
        <f t="shared" si="11"/>
        <v>8074380</v>
      </c>
    </row>
    <row r="77" spans="1:13" ht="23.5" customHeight="1" x14ac:dyDescent="0.3">
      <c r="A77" s="8">
        <v>69</v>
      </c>
      <c r="B77" s="9" t="s">
        <v>73</v>
      </c>
      <c r="C77" s="8" t="s">
        <v>74</v>
      </c>
      <c r="D77" s="8">
        <v>1</v>
      </c>
      <c r="E77" s="8">
        <v>0</v>
      </c>
      <c r="F77" s="8">
        <f t="shared" si="6"/>
        <v>1</v>
      </c>
      <c r="G77" s="23">
        <f>117.8+3.2+1437.7</f>
        <v>1558.7</v>
      </c>
      <c r="H77" s="21">
        <f>G77*53200</f>
        <v>82922840</v>
      </c>
      <c r="I77" s="21">
        <f>G77*4000</f>
        <v>6234800</v>
      </c>
      <c r="J77" s="21">
        <f>G77*133000</f>
        <v>207307100</v>
      </c>
      <c r="K77" s="21">
        <v>1620000</v>
      </c>
      <c r="L77" s="21"/>
      <c r="M77" s="21">
        <f t="shared" si="11"/>
        <v>298084740</v>
      </c>
    </row>
    <row r="78" spans="1:13" ht="23.5" customHeight="1" x14ac:dyDescent="0.3">
      <c r="A78" s="8">
        <v>70</v>
      </c>
      <c r="B78" s="9" t="s">
        <v>75</v>
      </c>
      <c r="C78" s="8" t="s">
        <v>74</v>
      </c>
      <c r="D78" s="8">
        <v>1</v>
      </c>
      <c r="E78" s="8">
        <v>0</v>
      </c>
      <c r="F78" s="8">
        <f t="shared" si="6"/>
        <v>1</v>
      </c>
      <c r="G78" s="23">
        <v>98.5</v>
      </c>
      <c r="H78" s="21">
        <f t="shared" si="7"/>
        <v>5240200</v>
      </c>
      <c r="I78" s="21">
        <f t="shared" si="8"/>
        <v>394000</v>
      </c>
      <c r="J78" s="21">
        <f t="shared" si="9"/>
        <v>13100500</v>
      </c>
      <c r="K78" s="21">
        <f t="shared" si="10"/>
        <v>1620000</v>
      </c>
      <c r="L78" s="21"/>
      <c r="M78" s="21">
        <f t="shared" si="11"/>
        <v>20354700</v>
      </c>
    </row>
    <row r="79" spans="1:13" ht="23.5" customHeight="1" x14ac:dyDescent="0.3">
      <c r="A79" s="8">
        <v>71</v>
      </c>
      <c r="B79" s="9" t="s">
        <v>76</v>
      </c>
      <c r="C79" s="8" t="s">
        <v>74</v>
      </c>
      <c r="D79" s="8">
        <v>4</v>
      </c>
      <c r="E79" s="8">
        <v>0</v>
      </c>
      <c r="F79" s="8">
        <f t="shared" si="6"/>
        <v>4</v>
      </c>
      <c r="G79" s="23">
        <v>52.6</v>
      </c>
      <c r="H79" s="21">
        <f t="shared" si="7"/>
        <v>2798320</v>
      </c>
      <c r="I79" s="21">
        <f t="shared" si="8"/>
        <v>210400</v>
      </c>
      <c r="J79" s="21">
        <f t="shared" si="9"/>
        <v>6995800</v>
      </c>
      <c r="K79" s="21">
        <f t="shared" si="10"/>
        <v>6480000</v>
      </c>
      <c r="L79" s="21"/>
      <c r="M79" s="21">
        <f t="shared" si="11"/>
        <v>16484520</v>
      </c>
    </row>
    <row r="80" spans="1:13" ht="23.5" customHeight="1" x14ac:dyDescent="0.3">
      <c r="A80" s="8">
        <v>72</v>
      </c>
      <c r="B80" s="9" t="s">
        <v>77</v>
      </c>
      <c r="C80" s="8" t="s">
        <v>78</v>
      </c>
      <c r="D80" s="8">
        <v>3</v>
      </c>
      <c r="E80" s="8">
        <v>0</v>
      </c>
      <c r="F80" s="8">
        <f t="shared" si="6"/>
        <v>3</v>
      </c>
      <c r="G80" s="23">
        <f>65+349.4</f>
        <v>414.4</v>
      </c>
      <c r="H80" s="21">
        <f t="shared" si="7"/>
        <v>22046080</v>
      </c>
      <c r="I80" s="21">
        <f t="shared" si="8"/>
        <v>1657600</v>
      </c>
      <c r="J80" s="21">
        <f t="shared" si="9"/>
        <v>55115200</v>
      </c>
      <c r="K80" s="21">
        <v>4860000</v>
      </c>
      <c r="L80" s="21"/>
      <c r="M80" s="21">
        <f t="shared" si="11"/>
        <v>83678880</v>
      </c>
    </row>
    <row r="81" spans="1:13" ht="23.5" customHeight="1" x14ac:dyDescent="0.3">
      <c r="A81" s="8">
        <v>73</v>
      </c>
      <c r="B81" s="9" t="s">
        <v>79</v>
      </c>
      <c r="C81" s="8" t="s">
        <v>78</v>
      </c>
      <c r="D81" s="8">
        <v>4</v>
      </c>
      <c r="E81" s="8">
        <v>0</v>
      </c>
      <c r="F81" s="8">
        <f t="shared" si="6"/>
        <v>4</v>
      </c>
      <c r="G81" s="23">
        <v>52.2</v>
      </c>
      <c r="H81" s="21">
        <f t="shared" si="7"/>
        <v>2777040</v>
      </c>
      <c r="I81" s="21">
        <f t="shared" si="8"/>
        <v>208800</v>
      </c>
      <c r="J81" s="21">
        <f t="shared" si="9"/>
        <v>6942600</v>
      </c>
      <c r="K81" s="21">
        <f t="shared" si="10"/>
        <v>6480000</v>
      </c>
      <c r="L81" s="21"/>
      <c r="M81" s="21">
        <f t="shared" si="11"/>
        <v>16408440</v>
      </c>
    </row>
    <row r="82" spans="1:13" ht="23.5" customHeight="1" x14ac:dyDescent="0.3">
      <c r="A82" s="8">
        <v>74</v>
      </c>
      <c r="B82" s="9" t="s">
        <v>80</v>
      </c>
      <c r="C82" s="8" t="s">
        <v>78</v>
      </c>
      <c r="D82" s="8">
        <v>2</v>
      </c>
      <c r="E82" s="8">
        <v>0</v>
      </c>
      <c r="F82" s="8">
        <f t="shared" si="6"/>
        <v>2</v>
      </c>
      <c r="G82" s="23">
        <v>1569</v>
      </c>
      <c r="H82" s="21">
        <f t="shared" si="7"/>
        <v>83470800</v>
      </c>
      <c r="I82" s="21">
        <f t="shared" si="8"/>
        <v>6276000</v>
      </c>
      <c r="J82" s="21">
        <f t="shared" si="9"/>
        <v>208677000</v>
      </c>
      <c r="K82" s="21">
        <v>3240000</v>
      </c>
      <c r="L82" s="21"/>
      <c r="M82" s="21">
        <f t="shared" si="11"/>
        <v>301663800</v>
      </c>
    </row>
    <row r="83" spans="1:13" ht="23.5" customHeight="1" x14ac:dyDescent="0.3">
      <c r="A83" s="8">
        <v>75</v>
      </c>
      <c r="B83" s="9" t="s">
        <v>81</v>
      </c>
      <c r="C83" s="8" t="s">
        <v>78</v>
      </c>
      <c r="D83" s="8">
        <v>3</v>
      </c>
      <c r="E83" s="8">
        <v>0</v>
      </c>
      <c r="F83" s="8">
        <f t="shared" si="6"/>
        <v>3</v>
      </c>
      <c r="G83" s="23">
        <v>275.5</v>
      </c>
      <c r="H83" s="21">
        <f t="shared" si="7"/>
        <v>14656600</v>
      </c>
      <c r="I83" s="21">
        <f t="shared" si="8"/>
        <v>1102000</v>
      </c>
      <c r="J83" s="21">
        <f t="shared" si="9"/>
        <v>36641500</v>
      </c>
      <c r="K83" s="21">
        <f t="shared" si="10"/>
        <v>4860000</v>
      </c>
      <c r="L83" s="21"/>
      <c r="M83" s="21">
        <f t="shared" si="11"/>
        <v>57260100</v>
      </c>
    </row>
    <row r="84" spans="1:13" ht="23.5" customHeight="1" x14ac:dyDescent="0.3">
      <c r="A84" s="8">
        <v>76</v>
      </c>
      <c r="B84" s="9" t="s">
        <v>82</v>
      </c>
      <c r="C84" s="8" t="s">
        <v>78</v>
      </c>
      <c r="D84" s="8">
        <v>5</v>
      </c>
      <c r="E84" s="8"/>
      <c r="F84" s="8">
        <f t="shared" si="6"/>
        <v>5</v>
      </c>
      <c r="G84" s="23">
        <v>89.7</v>
      </c>
      <c r="H84" s="21">
        <f t="shared" si="7"/>
        <v>4772040</v>
      </c>
      <c r="I84" s="21">
        <f t="shared" si="8"/>
        <v>358800</v>
      </c>
      <c r="J84" s="21">
        <f t="shared" si="9"/>
        <v>11930100</v>
      </c>
      <c r="K84" s="21">
        <f t="shared" si="10"/>
        <v>8100000</v>
      </c>
      <c r="L84" s="21"/>
      <c r="M84" s="21">
        <f t="shared" si="11"/>
        <v>25160940</v>
      </c>
    </row>
    <row r="85" spans="1:13" ht="23.5" customHeight="1" x14ac:dyDescent="0.3">
      <c r="A85" s="8">
        <v>77</v>
      </c>
      <c r="B85" s="9" t="s">
        <v>83</v>
      </c>
      <c r="C85" s="8" t="s">
        <v>78</v>
      </c>
      <c r="D85" s="8">
        <v>3</v>
      </c>
      <c r="E85" s="8">
        <v>0</v>
      </c>
      <c r="F85" s="8">
        <f t="shared" si="6"/>
        <v>3</v>
      </c>
      <c r="G85" s="23">
        <v>0.1</v>
      </c>
      <c r="H85" s="21">
        <f t="shared" si="7"/>
        <v>5320</v>
      </c>
      <c r="I85" s="21">
        <f t="shared" si="8"/>
        <v>400</v>
      </c>
      <c r="J85" s="21">
        <f t="shared" si="9"/>
        <v>13300</v>
      </c>
      <c r="K85" s="21">
        <f t="shared" si="10"/>
        <v>4860000</v>
      </c>
      <c r="L85" s="21"/>
      <c r="M85" s="21">
        <f t="shared" si="11"/>
        <v>4879020</v>
      </c>
    </row>
    <row r="86" spans="1:13" ht="23.5" customHeight="1" x14ac:dyDescent="0.3">
      <c r="A86" s="8">
        <v>78</v>
      </c>
      <c r="B86" s="9" t="s">
        <v>84</v>
      </c>
      <c r="C86" s="8" t="s">
        <v>78</v>
      </c>
      <c r="D86" s="8">
        <v>4</v>
      </c>
      <c r="E86" s="8">
        <v>0</v>
      </c>
      <c r="F86" s="8">
        <f t="shared" si="6"/>
        <v>4</v>
      </c>
      <c r="G86" s="23">
        <v>0.7</v>
      </c>
      <c r="H86" s="21">
        <f t="shared" si="7"/>
        <v>37240</v>
      </c>
      <c r="I86" s="21">
        <f t="shared" si="8"/>
        <v>2800</v>
      </c>
      <c r="J86" s="21">
        <f t="shared" si="9"/>
        <v>93100</v>
      </c>
      <c r="K86" s="21">
        <f t="shared" si="10"/>
        <v>6480000</v>
      </c>
      <c r="L86" s="21"/>
      <c r="M86" s="21">
        <f t="shared" si="11"/>
        <v>6613140</v>
      </c>
    </row>
    <row r="87" spans="1:13" ht="23.5" customHeight="1" x14ac:dyDescent="0.3">
      <c r="A87" s="8">
        <v>79</v>
      </c>
      <c r="B87" s="9" t="s">
        <v>85</v>
      </c>
      <c r="C87" s="8" t="s">
        <v>78</v>
      </c>
      <c r="D87" s="8">
        <v>4</v>
      </c>
      <c r="E87" s="8">
        <v>0</v>
      </c>
      <c r="F87" s="8">
        <f t="shared" si="6"/>
        <v>4</v>
      </c>
      <c r="G87" s="23">
        <v>123.1</v>
      </c>
      <c r="H87" s="21">
        <f t="shared" si="7"/>
        <v>6548920</v>
      </c>
      <c r="I87" s="21">
        <f t="shared" si="8"/>
        <v>492400</v>
      </c>
      <c r="J87" s="21">
        <f t="shared" si="9"/>
        <v>16372300</v>
      </c>
      <c r="K87" s="21">
        <f t="shared" si="10"/>
        <v>6480000</v>
      </c>
      <c r="L87" s="21"/>
      <c r="M87" s="21">
        <f t="shared" si="11"/>
        <v>29893620</v>
      </c>
    </row>
    <row r="88" spans="1:13" ht="23.5" customHeight="1" x14ac:dyDescent="0.3">
      <c r="A88" s="8">
        <v>80</v>
      </c>
      <c r="B88" s="9" t="s">
        <v>86</v>
      </c>
      <c r="C88" s="8" t="s">
        <v>78</v>
      </c>
      <c r="D88" s="8">
        <v>1</v>
      </c>
      <c r="E88" s="8">
        <v>0</v>
      </c>
      <c r="F88" s="8">
        <f t="shared" si="6"/>
        <v>1</v>
      </c>
      <c r="G88" s="23">
        <v>2.7</v>
      </c>
      <c r="H88" s="21">
        <f t="shared" si="7"/>
        <v>143640</v>
      </c>
      <c r="I88" s="21">
        <f t="shared" si="8"/>
        <v>10800</v>
      </c>
      <c r="J88" s="21">
        <f t="shared" si="9"/>
        <v>359100</v>
      </c>
      <c r="K88" s="21">
        <f t="shared" si="10"/>
        <v>1620000</v>
      </c>
      <c r="L88" s="21"/>
      <c r="M88" s="21">
        <f t="shared" si="11"/>
        <v>2133540</v>
      </c>
    </row>
    <row r="89" spans="1:13" ht="23.5" customHeight="1" x14ac:dyDescent="0.3">
      <c r="A89" s="8">
        <v>81</v>
      </c>
      <c r="B89" s="9" t="s">
        <v>87</v>
      </c>
      <c r="C89" s="8" t="s">
        <v>78</v>
      </c>
      <c r="D89" s="8">
        <v>2</v>
      </c>
      <c r="E89" s="8">
        <v>0</v>
      </c>
      <c r="F89" s="8">
        <f t="shared" si="6"/>
        <v>2</v>
      </c>
      <c r="G89" s="23">
        <v>555.4</v>
      </c>
      <c r="H89" s="21">
        <f t="shared" si="7"/>
        <v>29547280</v>
      </c>
      <c r="I89" s="21">
        <f t="shared" si="8"/>
        <v>2221600</v>
      </c>
      <c r="J89" s="21">
        <f t="shared" si="9"/>
        <v>73868200</v>
      </c>
      <c r="K89" s="21">
        <v>3240000</v>
      </c>
      <c r="L89" s="21"/>
      <c r="M89" s="21">
        <f t="shared" si="11"/>
        <v>108877080</v>
      </c>
    </row>
    <row r="90" spans="1:13" ht="23.5" customHeight="1" x14ac:dyDescent="0.3">
      <c r="A90" s="8">
        <v>82</v>
      </c>
      <c r="B90" s="9" t="s">
        <v>88</v>
      </c>
      <c r="C90" s="8" t="s">
        <v>78</v>
      </c>
      <c r="D90" s="8">
        <v>6</v>
      </c>
      <c r="E90" s="8">
        <v>0</v>
      </c>
      <c r="F90" s="8">
        <f t="shared" si="6"/>
        <v>6</v>
      </c>
      <c r="G90" s="23">
        <v>847.8</v>
      </c>
      <c r="H90" s="21">
        <f t="shared" si="7"/>
        <v>45102960</v>
      </c>
      <c r="I90" s="21">
        <f t="shared" si="8"/>
        <v>3391200</v>
      </c>
      <c r="J90" s="21">
        <f t="shared" si="9"/>
        <v>112757400</v>
      </c>
      <c r="K90" s="21">
        <v>9720000</v>
      </c>
      <c r="L90" s="21"/>
      <c r="M90" s="21">
        <f t="shared" si="11"/>
        <v>170971560</v>
      </c>
    </row>
    <row r="91" spans="1:13" ht="23.5" customHeight="1" x14ac:dyDescent="0.3">
      <c r="A91" s="8">
        <v>83</v>
      </c>
      <c r="B91" s="9" t="s">
        <v>89</v>
      </c>
      <c r="C91" s="8" t="s">
        <v>78</v>
      </c>
      <c r="D91" s="8">
        <v>5</v>
      </c>
      <c r="E91" s="8">
        <v>0</v>
      </c>
      <c r="F91" s="8">
        <f t="shared" si="6"/>
        <v>5</v>
      </c>
      <c r="G91" s="23">
        <v>202.8</v>
      </c>
      <c r="H91" s="21">
        <f t="shared" si="7"/>
        <v>10788960</v>
      </c>
      <c r="I91" s="21">
        <f t="shared" si="8"/>
        <v>811200</v>
      </c>
      <c r="J91" s="21">
        <f t="shared" si="9"/>
        <v>26972400</v>
      </c>
      <c r="K91" s="21">
        <f t="shared" si="10"/>
        <v>8100000</v>
      </c>
      <c r="L91" s="21"/>
      <c r="M91" s="21">
        <f t="shared" si="11"/>
        <v>46672560</v>
      </c>
    </row>
    <row r="92" spans="1:13" ht="23.5" customHeight="1" x14ac:dyDescent="0.3">
      <c r="A92" s="8">
        <v>84</v>
      </c>
      <c r="B92" s="9" t="s">
        <v>90</v>
      </c>
      <c r="C92" s="8" t="s">
        <v>78</v>
      </c>
      <c r="D92" s="8">
        <v>1</v>
      </c>
      <c r="E92" s="8">
        <v>0</v>
      </c>
      <c r="F92" s="8">
        <f t="shared" si="6"/>
        <v>1</v>
      </c>
      <c r="G92" s="23">
        <v>358.4</v>
      </c>
      <c r="H92" s="21">
        <f t="shared" si="7"/>
        <v>19066880</v>
      </c>
      <c r="I92" s="21">
        <f t="shared" si="8"/>
        <v>1433600</v>
      </c>
      <c r="J92" s="21">
        <f t="shared" si="9"/>
        <v>47667200</v>
      </c>
      <c r="K92" s="21">
        <f t="shared" si="10"/>
        <v>1620000</v>
      </c>
      <c r="L92" s="21"/>
      <c r="M92" s="21">
        <f t="shared" si="11"/>
        <v>69787680</v>
      </c>
    </row>
    <row r="93" spans="1:13" ht="23.5" customHeight="1" x14ac:dyDescent="0.3">
      <c r="A93" s="8">
        <v>85</v>
      </c>
      <c r="B93" s="9" t="s">
        <v>91</v>
      </c>
      <c r="C93" s="8" t="s">
        <v>78</v>
      </c>
      <c r="D93" s="8">
        <v>3</v>
      </c>
      <c r="E93" s="8">
        <v>0</v>
      </c>
      <c r="F93" s="8">
        <f t="shared" si="6"/>
        <v>3</v>
      </c>
      <c r="G93" s="23">
        <v>8.6</v>
      </c>
      <c r="H93" s="21">
        <f t="shared" si="7"/>
        <v>457520</v>
      </c>
      <c r="I93" s="21">
        <f t="shared" si="8"/>
        <v>34400</v>
      </c>
      <c r="J93" s="21">
        <f t="shared" si="9"/>
        <v>1143800</v>
      </c>
      <c r="K93" s="21">
        <f t="shared" si="10"/>
        <v>4860000</v>
      </c>
      <c r="L93" s="21">
        <v>3900000</v>
      </c>
      <c r="M93" s="21">
        <f t="shared" si="11"/>
        <v>10395720</v>
      </c>
    </row>
    <row r="94" spans="1:13" ht="23.5" customHeight="1" x14ac:dyDescent="0.3">
      <c r="A94" s="8">
        <v>86</v>
      </c>
      <c r="B94" s="9" t="s">
        <v>92</v>
      </c>
      <c r="C94" s="8" t="s">
        <v>78</v>
      </c>
      <c r="D94" s="8">
        <v>5</v>
      </c>
      <c r="E94" s="8">
        <v>0</v>
      </c>
      <c r="F94" s="8">
        <f t="shared" si="6"/>
        <v>5</v>
      </c>
      <c r="G94" s="23">
        <v>238</v>
      </c>
      <c r="H94" s="21">
        <f t="shared" si="7"/>
        <v>12661600</v>
      </c>
      <c r="I94" s="21">
        <f t="shared" si="8"/>
        <v>952000</v>
      </c>
      <c r="J94" s="21">
        <f t="shared" si="9"/>
        <v>31654000</v>
      </c>
      <c r="K94" s="21">
        <v>8100000</v>
      </c>
      <c r="L94" s="21"/>
      <c r="M94" s="21">
        <f t="shared" si="11"/>
        <v>53367600</v>
      </c>
    </row>
    <row r="95" spans="1:13" ht="23.5" customHeight="1" x14ac:dyDescent="0.3">
      <c r="A95" s="8">
        <v>87</v>
      </c>
      <c r="B95" s="9" t="s">
        <v>93</v>
      </c>
      <c r="C95" s="8" t="s">
        <v>78</v>
      </c>
      <c r="D95" s="8">
        <v>3</v>
      </c>
      <c r="E95" s="8">
        <v>0</v>
      </c>
      <c r="F95" s="8">
        <f t="shared" si="6"/>
        <v>3</v>
      </c>
      <c r="G95" s="23">
        <v>5.6</v>
      </c>
      <c r="H95" s="21">
        <f t="shared" si="7"/>
        <v>297920</v>
      </c>
      <c r="I95" s="21">
        <f t="shared" si="8"/>
        <v>22400</v>
      </c>
      <c r="J95" s="21">
        <f t="shared" si="9"/>
        <v>744800</v>
      </c>
      <c r="K95" s="21">
        <f>9720000/2</f>
        <v>4860000</v>
      </c>
      <c r="L95" s="21"/>
      <c r="M95" s="21">
        <f t="shared" si="11"/>
        <v>5925120</v>
      </c>
    </row>
    <row r="96" spans="1:13" ht="23.5" customHeight="1" x14ac:dyDescent="0.3">
      <c r="A96" s="8">
        <v>88</v>
      </c>
      <c r="B96" s="9" t="s">
        <v>94</v>
      </c>
      <c r="C96" s="8" t="s">
        <v>95</v>
      </c>
      <c r="D96" s="8">
        <v>2</v>
      </c>
      <c r="E96" s="8">
        <v>0</v>
      </c>
      <c r="F96" s="8">
        <f t="shared" si="6"/>
        <v>2</v>
      </c>
      <c r="G96" s="23">
        <v>48.7</v>
      </c>
      <c r="H96" s="21">
        <f t="shared" si="7"/>
        <v>2590840</v>
      </c>
      <c r="I96" s="21">
        <f t="shared" si="8"/>
        <v>194800</v>
      </c>
      <c r="J96" s="21">
        <f t="shared" si="9"/>
        <v>6477100</v>
      </c>
      <c r="K96" s="21">
        <f t="shared" si="10"/>
        <v>3240000</v>
      </c>
      <c r="L96" s="21"/>
      <c r="M96" s="21">
        <f t="shared" si="11"/>
        <v>12502740</v>
      </c>
    </row>
    <row r="97" spans="1:13" ht="23.5" customHeight="1" x14ac:dyDescent="0.3">
      <c r="A97" s="8">
        <v>89</v>
      </c>
      <c r="B97" s="9" t="s">
        <v>96</v>
      </c>
      <c r="C97" s="8" t="s">
        <v>95</v>
      </c>
      <c r="D97" s="8">
        <v>4</v>
      </c>
      <c r="E97" s="8">
        <v>0</v>
      </c>
      <c r="F97" s="8">
        <f t="shared" si="6"/>
        <v>4</v>
      </c>
      <c r="G97" s="23">
        <v>161.19999999999999</v>
      </c>
      <c r="H97" s="21">
        <f t="shared" si="7"/>
        <v>8575840</v>
      </c>
      <c r="I97" s="21">
        <f t="shared" si="8"/>
        <v>644800</v>
      </c>
      <c r="J97" s="21">
        <f t="shared" si="9"/>
        <v>21439600</v>
      </c>
      <c r="K97" s="21">
        <f t="shared" si="10"/>
        <v>6480000</v>
      </c>
      <c r="L97" s="21">
        <v>9260000</v>
      </c>
      <c r="M97" s="21">
        <f t="shared" si="11"/>
        <v>46400240</v>
      </c>
    </row>
    <row r="98" spans="1:13" ht="23.5" customHeight="1" x14ac:dyDescent="0.3">
      <c r="A98" s="8">
        <v>90</v>
      </c>
      <c r="B98" s="9" t="s">
        <v>97</v>
      </c>
      <c r="C98" s="8" t="s">
        <v>95</v>
      </c>
      <c r="D98" s="8">
        <v>5</v>
      </c>
      <c r="E98" s="8">
        <v>0</v>
      </c>
      <c r="F98" s="8">
        <f t="shared" si="6"/>
        <v>5</v>
      </c>
      <c r="G98" s="23">
        <v>188.4</v>
      </c>
      <c r="H98" s="21">
        <f t="shared" si="7"/>
        <v>10022880</v>
      </c>
      <c r="I98" s="21">
        <f t="shared" si="8"/>
        <v>753600</v>
      </c>
      <c r="J98" s="21">
        <f t="shared" si="9"/>
        <v>25057200</v>
      </c>
      <c r="K98" s="21">
        <f t="shared" si="10"/>
        <v>8100000</v>
      </c>
      <c r="L98" s="21"/>
      <c r="M98" s="21">
        <f t="shared" si="11"/>
        <v>43933680</v>
      </c>
    </row>
    <row r="99" spans="1:13" ht="23.5" customHeight="1" x14ac:dyDescent="0.3">
      <c r="A99" s="8">
        <v>91</v>
      </c>
      <c r="B99" s="9" t="s">
        <v>98</v>
      </c>
      <c r="C99" s="8" t="s">
        <v>95</v>
      </c>
      <c r="D99" s="8">
        <v>2</v>
      </c>
      <c r="E99" s="8">
        <v>0</v>
      </c>
      <c r="F99" s="8">
        <f t="shared" si="6"/>
        <v>2</v>
      </c>
      <c r="G99" s="23">
        <v>22.4</v>
      </c>
      <c r="H99" s="21">
        <f t="shared" si="7"/>
        <v>1191680</v>
      </c>
      <c r="I99" s="21">
        <f t="shared" si="8"/>
        <v>89600</v>
      </c>
      <c r="J99" s="21">
        <f t="shared" si="9"/>
        <v>2979200</v>
      </c>
      <c r="K99" s="21">
        <f t="shared" si="10"/>
        <v>3240000</v>
      </c>
      <c r="L99" s="21">
        <v>234800</v>
      </c>
      <c r="M99" s="21">
        <f>H99+I99+J99+K99+L99</f>
        <v>7735280</v>
      </c>
    </row>
    <row r="100" spans="1:13" ht="23.5" customHeight="1" x14ac:dyDescent="0.3">
      <c r="A100" s="8">
        <v>92</v>
      </c>
      <c r="B100" s="9" t="s">
        <v>112</v>
      </c>
      <c r="C100" s="8" t="s">
        <v>95</v>
      </c>
      <c r="D100" s="8"/>
      <c r="E100" s="8"/>
      <c r="F100" s="8"/>
      <c r="G100" s="23"/>
      <c r="H100" s="21"/>
      <c r="I100" s="21"/>
      <c r="J100" s="21"/>
      <c r="K100" s="21"/>
      <c r="L100" s="21">
        <v>100000</v>
      </c>
      <c r="M100" s="21">
        <f t="shared" ref="M100:M104" si="12">H100+I100+J100+K100+L100</f>
        <v>100000</v>
      </c>
    </row>
    <row r="101" spans="1:13" ht="23.5" customHeight="1" x14ac:dyDescent="0.3">
      <c r="A101" s="8">
        <v>93</v>
      </c>
      <c r="B101" s="9" t="s">
        <v>113</v>
      </c>
      <c r="C101" s="8" t="s">
        <v>95</v>
      </c>
      <c r="D101" s="8"/>
      <c r="E101" s="8"/>
      <c r="F101" s="8"/>
      <c r="G101" s="23"/>
      <c r="H101" s="21"/>
      <c r="I101" s="21"/>
      <c r="J101" s="21"/>
      <c r="K101" s="21"/>
      <c r="L101" s="21">
        <v>5276800</v>
      </c>
      <c r="M101" s="21">
        <f t="shared" si="12"/>
        <v>5276800</v>
      </c>
    </row>
    <row r="102" spans="1:13" ht="23.5" customHeight="1" x14ac:dyDescent="0.3">
      <c r="A102" s="8">
        <v>94</v>
      </c>
      <c r="B102" s="9" t="s">
        <v>114</v>
      </c>
      <c r="C102" s="8" t="s">
        <v>95</v>
      </c>
      <c r="D102" s="8"/>
      <c r="E102" s="8"/>
      <c r="F102" s="8"/>
      <c r="G102" s="23"/>
      <c r="H102" s="21"/>
      <c r="I102" s="21"/>
      <c r="J102" s="21"/>
      <c r="K102" s="21"/>
      <c r="L102" s="21">
        <v>6560800</v>
      </c>
      <c r="M102" s="21">
        <f t="shared" si="12"/>
        <v>6560800</v>
      </c>
    </row>
    <row r="103" spans="1:13" ht="23.5" customHeight="1" x14ac:dyDescent="0.3">
      <c r="A103" s="8">
        <v>95</v>
      </c>
      <c r="B103" s="9" t="s">
        <v>115</v>
      </c>
      <c r="C103" s="8" t="s">
        <v>95</v>
      </c>
      <c r="D103" s="8"/>
      <c r="E103" s="8"/>
      <c r="F103" s="8"/>
      <c r="G103" s="23"/>
      <c r="H103" s="21"/>
      <c r="I103" s="21"/>
      <c r="J103" s="21"/>
      <c r="K103" s="21"/>
      <c r="L103" s="21">
        <v>17653000</v>
      </c>
      <c r="M103" s="21">
        <f t="shared" si="12"/>
        <v>17653000</v>
      </c>
    </row>
    <row r="104" spans="1:13" ht="23.5" customHeight="1" x14ac:dyDescent="0.3">
      <c r="A104" s="8">
        <v>96</v>
      </c>
      <c r="B104" s="9" t="s">
        <v>116</v>
      </c>
      <c r="C104" s="8" t="s">
        <v>117</v>
      </c>
      <c r="D104" s="8"/>
      <c r="E104" s="8"/>
      <c r="F104" s="8"/>
      <c r="G104" s="23"/>
      <c r="H104" s="21"/>
      <c r="I104" s="21"/>
      <c r="J104" s="21"/>
      <c r="K104" s="21"/>
      <c r="L104" s="21">
        <v>7910000</v>
      </c>
      <c r="M104" s="21">
        <f t="shared" si="12"/>
        <v>7910000</v>
      </c>
    </row>
    <row r="105" spans="1:13" ht="23.5" customHeight="1" x14ac:dyDescent="0.3">
      <c r="A105" s="8">
        <v>97</v>
      </c>
      <c r="B105" s="9" t="s">
        <v>118</v>
      </c>
      <c r="C105" s="8" t="s">
        <v>117</v>
      </c>
      <c r="D105" s="8"/>
      <c r="E105" s="8"/>
      <c r="F105" s="8"/>
      <c r="G105" s="23"/>
      <c r="H105" s="21"/>
      <c r="I105" s="21"/>
      <c r="J105" s="21"/>
      <c r="K105" s="21"/>
      <c r="L105" s="21">
        <v>6805000</v>
      </c>
      <c r="M105" s="21">
        <f t="shared" ref="M105:M119" si="13">H105+I105+J105+K105+L105</f>
        <v>6805000</v>
      </c>
    </row>
    <row r="106" spans="1:13" ht="23.5" customHeight="1" x14ac:dyDescent="0.3">
      <c r="A106" s="8">
        <v>98</v>
      </c>
      <c r="B106" s="9" t="s">
        <v>119</v>
      </c>
      <c r="C106" s="8" t="s">
        <v>117</v>
      </c>
      <c r="D106" s="8"/>
      <c r="E106" s="8"/>
      <c r="F106" s="8"/>
      <c r="G106" s="23"/>
      <c r="H106" s="21"/>
      <c r="I106" s="21"/>
      <c r="J106" s="21"/>
      <c r="K106" s="21"/>
      <c r="L106" s="21">
        <v>6906700</v>
      </c>
      <c r="M106" s="21">
        <f t="shared" si="13"/>
        <v>6906700</v>
      </c>
    </row>
    <row r="107" spans="1:13" ht="23.5" customHeight="1" x14ac:dyDescent="0.3">
      <c r="A107" s="8">
        <v>99</v>
      </c>
      <c r="B107" s="9" t="s">
        <v>120</v>
      </c>
      <c r="C107" s="8" t="s">
        <v>121</v>
      </c>
      <c r="D107" s="8"/>
      <c r="E107" s="8"/>
      <c r="F107" s="8"/>
      <c r="G107" s="23"/>
      <c r="H107" s="21"/>
      <c r="I107" s="21"/>
      <c r="J107" s="21"/>
      <c r="K107" s="21"/>
      <c r="L107" s="21">
        <v>6165000</v>
      </c>
      <c r="M107" s="21">
        <f t="shared" si="13"/>
        <v>6165000</v>
      </c>
    </row>
    <row r="108" spans="1:13" ht="23.5" customHeight="1" x14ac:dyDescent="0.3">
      <c r="A108" s="8">
        <v>100</v>
      </c>
      <c r="B108" s="9" t="s">
        <v>122</v>
      </c>
      <c r="C108" s="8" t="s">
        <v>121</v>
      </c>
      <c r="D108" s="8"/>
      <c r="E108" s="8"/>
      <c r="F108" s="8"/>
      <c r="G108" s="23"/>
      <c r="H108" s="21"/>
      <c r="I108" s="21"/>
      <c r="J108" s="21"/>
      <c r="K108" s="21"/>
      <c r="L108" s="21">
        <v>145012600</v>
      </c>
      <c r="M108" s="21">
        <f t="shared" si="13"/>
        <v>145012600</v>
      </c>
    </row>
    <row r="109" spans="1:13" ht="23.5" customHeight="1" x14ac:dyDescent="0.3">
      <c r="A109" s="8">
        <v>101</v>
      </c>
      <c r="B109" s="9" t="s">
        <v>123</v>
      </c>
      <c r="C109" s="8" t="s">
        <v>121</v>
      </c>
      <c r="D109" s="8"/>
      <c r="E109" s="8"/>
      <c r="F109" s="8"/>
      <c r="G109" s="23"/>
      <c r="H109" s="21"/>
      <c r="I109" s="21"/>
      <c r="J109" s="21"/>
      <c r="K109" s="21"/>
      <c r="L109" s="21">
        <v>96327640</v>
      </c>
      <c r="M109" s="21">
        <f t="shared" si="13"/>
        <v>96327640</v>
      </c>
    </row>
    <row r="110" spans="1:13" ht="23.5" customHeight="1" x14ac:dyDescent="0.3">
      <c r="A110" s="8">
        <v>102</v>
      </c>
      <c r="B110" s="9" t="s">
        <v>124</v>
      </c>
      <c r="C110" s="8" t="s">
        <v>95</v>
      </c>
      <c r="D110" s="8"/>
      <c r="E110" s="8"/>
      <c r="F110" s="8"/>
      <c r="G110" s="23"/>
      <c r="H110" s="21"/>
      <c r="I110" s="21"/>
      <c r="J110" s="21"/>
      <c r="K110" s="21"/>
      <c r="L110" s="21">
        <f>15159800+5671800</f>
        <v>20831600</v>
      </c>
      <c r="M110" s="21">
        <f t="shared" si="13"/>
        <v>20831600</v>
      </c>
    </row>
    <row r="111" spans="1:13" ht="23.5" customHeight="1" x14ac:dyDescent="0.3">
      <c r="A111" s="8">
        <v>103</v>
      </c>
      <c r="B111" s="9" t="s">
        <v>125</v>
      </c>
      <c r="C111" s="8" t="s">
        <v>95</v>
      </c>
      <c r="D111" s="8"/>
      <c r="E111" s="8"/>
      <c r="F111" s="8"/>
      <c r="G111" s="23"/>
      <c r="H111" s="21"/>
      <c r="I111" s="21"/>
      <c r="J111" s="21"/>
      <c r="K111" s="21"/>
      <c r="L111" s="21">
        <v>14530000</v>
      </c>
      <c r="M111" s="21">
        <f t="shared" si="13"/>
        <v>14530000</v>
      </c>
    </row>
    <row r="112" spans="1:13" ht="23.5" customHeight="1" x14ac:dyDescent="0.3">
      <c r="A112" s="8">
        <v>104</v>
      </c>
      <c r="B112" s="9" t="s">
        <v>126</v>
      </c>
      <c r="C112" s="8" t="s">
        <v>95</v>
      </c>
      <c r="D112" s="8"/>
      <c r="E112" s="8"/>
      <c r="F112" s="8"/>
      <c r="G112" s="23"/>
      <c r="H112" s="21"/>
      <c r="I112" s="21"/>
      <c r="J112" s="21"/>
      <c r="K112" s="21"/>
      <c r="L112" s="21">
        <v>4791000</v>
      </c>
      <c r="M112" s="21">
        <f t="shared" si="13"/>
        <v>4791000</v>
      </c>
    </row>
    <row r="113" spans="1:14" ht="23.5" customHeight="1" x14ac:dyDescent="0.3">
      <c r="A113" s="8">
        <v>105</v>
      </c>
      <c r="B113" s="9" t="s">
        <v>127</v>
      </c>
      <c r="C113" s="8" t="s">
        <v>30</v>
      </c>
      <c r="D113" s="8"/>
      <c r="E113" s="8"/>
      <c r="F113" s="8"/>
      <c r="G113" s="23"/>
      <c r="H113" s="21"/>
      <c r="I113" s="21"/>
      <c r="J113" s="21"/>
      <c r="K113" s="21"/>
      <c r="L113" s="21">
        <v>130700100</v>
      </c>
      <c r="M113" s="21">
        <f t="shared" si="13"/>
        <v>130700100</v>
      </c>
    </row>
    <row r="114" spans="1:14" ht="23.5" customHeight="1" x14ac:dyDescent="0.3">
      <c r="A114" s="8">
        <v>106</v>
      </c>
      <c r="B114" s="9" t="s">
        <v>128</v>
      </c>
      <c r="C114" s="8" t="s">
        <v>30</v>
      </c>
      <c r="D114" s="8"/>
      <c r="E114" s="8"/>
      <c r="F114" s="8"/>
      <c r="G114" s="23"/>
      <c r="H114" s="21"/>
      <c r="I114" s="21"/>
      <c r="J114" s="21"/>
      <c r="K114" s="21"/>
      <c r="L114" s="21">
        <v>2752200</v>
      </c>
      <c r="M114" s="21">
        <f t="shared" si="13"/>
        <v>2752200</v>
      </c>
    </row>
    <row r="115" spans="1:14" ht="23.5" customHeight="1" x14ac:dyDescent="0.3">
      <c r="A115" s="8">
        <v>107</v>
      </c>
      <c r="B115" s="9" t="s">
        <v>129</v>
      </c>
      <c r="C115" s="8" t="s">
        <v>117</v>
      </c>
      <c r="D115" s="8"/>
      <c r="E115" s="8"/>
      <c r="F115" s="8"/>
      <c r="G115" s="23"/>
      <c r="H115" s="21"/>
      <c r="I115" s="21"/>
      <c r="J115" s="21"/>
      <c r="K115" s="21"/>
      <c r="L115" s="21">
        <v>43105000</v>
      </c>
      <c r="M115" s="21">
        <f t="shared" si="13"/>
        <v>43105000</v>
      </c>
    </row>
    <row r="116" spans="1:14" ht="23.5" customHeight="1" x14ac:dyDescent="0.3">
      <c r="A116" s="8">
        <v>108</v>
      </c>
      <c r="B116" s="9" t="s">
        <v>130</v>
      </c>
      <c r="C116" s="8" t="s">
        <v>131</v>
      </c>
      <c r="D116" s="8"/>
      <c r="E116" s="8"/>
      <c r="F116" s="8"/>
      <c r="G116" s="23"/>
      <c r="H116" s="21"/>
      <c r="I116" s="21"/>
      <c r="J116" s="21"/>
      <c r="K116" s="21"/>
      <c r="L116" s="21">
        <v>43140900</v>
      </c>
      <c r="M116" s="21">
        <f t="shared" si="13"/>
        <v>43140900</v>
      </c>
    </row>
    <row r="117" spans="1:14" ht="23.5" customHeight="1" x14ac:dyDescent="0.3">
      <c r="A117" s="8">
        <v>109</v>
      </c>
      <c r="B117" s="9" t="s">
        <v>132</v>
      </c>
      <c r="C117" s="8" t="s">
        <v>95</v>
      </c>
      <c r="D117" s="8"/>
      <c r="E117" s="8"/>
      <c r="F117" s="8"/>
      <c r="G117" s="23"/>
      <c r="H117" s="21"/>
      <c r="I117" s="21"/>
      <c r="J117" s="21"/>
      <c r="K117" s="21"/>
      <c r="L117" s="21">
        <v>7260000</v>
      </c>
      <c r="M117" s="21">
        <f t="shared" si="13"/>
        <v>7260000</v>
      </c>
    </row>
    <row r="118" spans="1:14" ht="23.5" customHeight="1" x14ac:dyDescent="0.3">
      <c r="A118" s="8">
        <v>110</v>
      </c>
      <c r="B118" s="9" t="s">
        <v>133</v>
      </c>
      <c r="C118" s="8" t="s">
        <v>95</v>
      </c>
      <c r="D118" s="8"/>
      <c r="E118" s="8"/>
      <c r="F118" s="8"/>
      <c r="G118" s="23"/>
      <c r="H118" s="21"/>
      <c r="I118" s="21"/>
      <c r="J118" s="21"/>
      <c r="K118" s="21"/>
      <c r="L118" s="21">
        <v>110089200</v>
      </c>
      <c r="M118" s="21">
        <f t="shared" si="13"/>
        <v>110089200</v>
      </c>
    </row>
    <row r="119" spans="1:14" ht="23.5" customHeight="1" x14ac:dyDescent="0.3">
      <c r="A119" s="8">
        <v>111</v>
      </c>
      <c r="B119" s="9" t="s">
        <v>134</v>
      </c>
      <c r="C119" s="8" t="s">
        <v>4</v>
      </c>
      <c r="D119" s="8"/>
      <c r="E119" s="8"/>
      <c r="F119" s="8"/>
      <c r="G119" s="23"/>
      <c r="H119" s="21"/>
      <c r="I119" s="21"/>
      <c r="J119" s="21"/>
      <c r="K119" s="21"/>
      <c r="L119" s="21">
        <v>47162100</v>
      </c>
      <c r="M119" s="21">
        <f t="shared" si="13"/>
        <v>47162100</v>
      </c>
    </row>
    <row r="120" spans="1:14" ht="23.5" customHeight="1" x14ac:dyDescent="0.3">
      <c r="A120" s="8">
        <v>112</v>
      </c>
      <c r="B120" s="31" t="s">
        <v>136</v>
      </c>
      <c r="C120" s="31"/>
      <c r="D120" s="8"/>
      <c r="E120" s="8"/>
      <c r="F120" s="8"/>
      <c r="G120" s="23"/>
      <c r="H120" s="21"/>
      <c r="I120" s="21"/>
      <c r="J120" s="21"/>
      <c r="K120" s="21"/>
      <c r="L120" s="21">
        <v>172537720</v>
      </c>
      <c r="M120" s="21">
        <f>H120+I120+J120+K120+L120</f>
        <v>172537720</v>
      </c>
    </row>
    <row r="121" spans="1:14" ht="23.5" customHeight="1" x14ac:dyDescent="0.3">
      <c r="A121" s="8">
        <v>113</v>
      </c>
      <c r="B121" s="31" t="s">
        <v>137</v>
      </c>
      <c r="C121" s="31"/>
      <c r="D121" s="8"/>
      <c r="E121" s="8"/>
      <c r="F121" s="8"/>
      <c r="G121" s="23"/>
      <c r="H121" s="21"/>
      <c r="I121" s="21"/>
      <c r="J121" s="21"/>
      <c r="K121" s="21"/>
      <c r="L121" s="21"/>
      <c r="M121" s="21">
        <v>114100000</v>
      </c>
    </row>
    <row r="122" spans="1:14" s="2" customFormat="1" ht="23.5" customHeight="1" x14ac:dyDescent="0.3">
      <c r="A122" s="3"/>
      <c r="B122" s="20" t="s">
        <v>104</v>
      </c>
      <c r="C122" s="3"/>
      <c r="D122" s="3">
        <f>SUM(D9:D99)</f>
        <v>321</v>
      </c>
      <c r="E122" s="3">
        <f>SUM(E9:E99)</f>
        <v>4</v>
      </c>
      <c r="F122" s="3">
        <f>SUM(F9:F99)</f>
        <v>317</v>
      </c>
      <c r="G122" s="24">
        <f>SUM(G9:G99)</f>
        <v>21984.600000000002</v>
      </c>
      <c r="H122" s="22">
        <f>SUM(H9:H99)</f>
        <v>1169580720</v>
      </c>
      <c r="I122" s="22">
        <f t="shared" ref="I122:J122" si="14">SUM(I9:I99)</f>
        <v>87938400</v>
      </c>
      <c r="J122" s="22">
        <f t="shared" si="14"/>
        <v>2923951800</v>
      </c>
      <c r="K122" s="22">
        <f>SUM(K9:K99)</f>
        <v>558900000</v>
      </c>
      <c r="L122" s="22">
        <f>SUM(L9:L120)</f>
        <v>909012160</v>
      </c>
      <c r="M122" s="22">
        <f>SUM(M9:M121)</f>
        <v>5763483080</v>
      </c>
      <c r="N122" s="1"/>
    </row>
    <row r="123" spans="1:14" x14ac:dyDescent="0.3">
      <c r="G123" s="14"/>
    </row>
    <row r="124" spans="1:14" ht="15.5" customHeight="1" x14ac:dyDescent="0.3">
      <c r="G124" s="14"/>
      <c r="I124" s="26" t="s">
        <v>140</v>
      </c>
      <c r="J124" s="26"/>
      <c r="K124" s="26"/>
      <c r="L124" s="26"/>
      <c r="M124" s="26"/>
    </row>
    <row r="125" spans="1:14" ht="13.75" customHeight="1" x14ac:dyDescent="0.3">
      <c r="A125" s="18"/>
      <c r="B125" s="18"/>
      <c r="C125" s="18"/>
      <c r="H125" s="28"/>
      <c r="I125" s="28"/>
      <c r="J125" s="28"/>
      <c r="K125" s="18"/>
      <c r="L125" s="18"/>
      <c r="M125" s="18"/>
    </row>
    <row r="126" spans="1:14" x14ac:dyDescent="0.3">
      <c r="M126" s="5"/>
    </row>
    <row r="127" spans="1:14" x14ac:dyDescent="0.3">
      <c r="H127" s="10"/>
      <c r="M127" s="5"/>
    </row>
    <row r="131" spans="1:13" ht="15" x14ac:dyDescent="0.3">
      <c r="A131" s="19"/>
      <c r="B131" s="19"/>
      <c r="C131" s="19"/>
    </row>
    <row r="132" spans="1:13" ht="15" x14ac:dyDescent="0.3">
      <c r="H132" s="28"/>
      <c r="I132" s="28"/>
      <c r="J132" s="28"/>
      <c r="K132" s="18"/>
      <c r="L132" s="18"/>
      <c r="M132" s="18"/>
    </row>
  </sheetData>
  <autoFilter ref="A8:N122"/>
  <mergeCells count="19">
    <mergeCell ref="A1:B1"/>
    <mergeCell ref="A5:M5"/>
    <mergeCell ref="I124:M124"/>
    <mergeCell ref="A125:C125"/>
    <mergeCell ref="K125:M125"/>
    <mergeCell ref="K132:M132"/>
    <mergeCell ref="A131:C131"/>
    <mergeCell ref="B120:C120"/>
    <mergeCell ref="B121:C121"/>
    <mergeCell ref="A2:B2"/>
    <mergeCell ref="B7:B8"/>
    <mergeCell ref="A7:A8"/>
    <mergeCell ref="A4:M4"/>
    <mergeCell ref="H7:M7"/>
    <mergeCell ref="G7:G8"/>
    <mergeCell ref="F7:F8"/>
    <mergeCell ref="E7:E8"/>
    <mergeCell ref="D7:D8"/>
    <mergeCell ref="C7:C8"/>
  </mergeCells>
  <pageMargins left="0.31496062992126" right="0.23622047244094499" top="0.74803149606299202" bottom="0.66929133858267698" header="0.31496062992126" footer="0.3149606299212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Phụ lục KP bồi thường</vt:lpstr>
      <vt:lpstr>Sheet3</vt:lpstr>
      <vt:lpstr>'Phụ lục KP bồi thường'!Print_Titles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 HUNG</dc:creator>
  <cp:lastModifiedBy>Thanh Cong</cp:lastModifiedBy>
  <cp:lastPrinted>2025-10-28T09:35:27Z</cp:lastPrinted>
  <dcterms:created xsi:type="dcterms:W3CDTF">2025-10-07T01:48:55Z</dcterms:created>
  <dcterms:modified xsi:type="dcterms:W3CDTF">2025-11-09T02:28:33Z</dcterms:modified>
</cp:coreProperties>
</file>